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CSPR\Local Housing Growth Restriction\"/>
    </mc:Choice>
  </mc:AlternateContent>
  <xr:revisionPtr revIDLastSave="58" documentId="635F0E83DCDA829EC493EB7C0982A77EFFE7A403" xr6:coauthVersionLast="24" xr6:coauthVersionMax="24" xr10:uidLastSave="{99751834-92D3-4F3E-AA2E-B2918BC55DC2}"/>
  <bookViews>
    <workbookView xWindow="0" yWindow="0" windowWidth="2025" windowHeight="4155" activeTab="1" xr2:uid="{00000000-000D-0000-FFFF-FFFF00000000}"/>
  </bookViews>
  <sheets>
    <sheet name="State History data" sheetId="1" r:id="rId1"/>
    <sheet name="Projections under Cap" sheetId="3" r:id="rId2"/>
  </sheets>
  <calcPr calcId="171027"/>
  <fileRecoveryPr autoRecover="0"/>
</workbook>
</file>

<file path=xl/calcChain.xml><?xml version="1.0" encoding="utf-8"?>
<calcChain xmlns="http://schemas.openxmlformats.org/spreadsheetml/2006/main">
  <c r="L60" i="3" l="1"/>
  <c r="L70" i="3"/>
  <c r="I55" i="3" l="1"/>
  <c r="I54" i="3"/>
  <c r="I53" i="3"/>
  <c r="I52" i="3"/>
  <c r="I51" i="3"/>
  <c r="I50" i="3"/>
  <c r="I49" i="3"/>
  <c r="I48" i="3"/>
  <c r="I47" i="3"/>
  <c r="I46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L75" i="3" s="1"/>
  <c r="K33" i="3"/>
  <c r="J33" i="3"/>
  <c r="I33" i="3"/>
  <c r="H33" i="3"/>
  <c r="G33" i="3"/>
  <c r="F33" i="3"/>
  <c r="E33" i="3"/>
  <c r="D33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J48" i="3" l="1"/>
  <c r="J52" i="3"/>
  <c r="J47" i="3"/>
  <c r="K47" i="3" s="1"/>
  <c r="L47" i="3" s="1"/>
  <c r="M47" i="3" s="1"/>
  <c r="M61" i="3" s="1"/>
  <c r="J51" i="3"/>
  <c r="K51" i="3" s="1"/>
  <c r="L51" i="3" s="1"/>
  <c r="M51" i="3" s="1"/>
  <c r="M65" i="3" s="1"/>
  <c r="J55" i="3"/>
  <c r="K55" i="3" s="1"/>
  <c r="L55" i="3" s="1"/>
  <c r="M55" i="3" s="1"/>
  <c r="M69" i="3" s="1"/>
  <c r="K52" i="3"/>
  <c r="L52" i="3" s="1"/>
  <c r="M52" i="3" s="1"/>
  <c r="M66" i="3" s="1"/>
  <c r="AG29" i="3"/>
  <c r="J49" i="3"/>
  <c r="K49" i="3" s="1"/>
  <c r="L49" i="3" s="1"/>
  <c r="M49" i="3" s="1"/>
  <c r="M63" i="3" s="1"/>
  <c r="J53" i="3"/>
  <c r="K53" i="3" s="1"/>
  <c r="L53" i="3" s="1"/>
  <c r="L67" i="3" s="1"/>
  <c r="K48" i="3"/>
  <c r="L48" i="3" s="1"/>
  <c r="M48" i="3" s="1"/>
  <c r="M62" i="3" s="1"/>
  <c r="E29" i="3"/>
  <c r="I29" i="3"/>
  <c r="Q29" i="3"/>
  <c r="U29" i="3"/>
  <c r="AK29" i="3"/>
  <c r="J46" i="3"/>
  <c r="J56" i="3" s="1"/>
  <c r="J50" i="3"/>
  <c r="K50" i="3" s="1"/>
  <c r="L50" i="3" s="1"/>
  <c r="M50" i="3" s="1"/>
  <c r="M64" i="3" s="1"/>
  <c r="J54" i="3"/>
  <c r="K54" i="3" s="1"/>
  <c r="L54" i="3" s="1"/>
  <c r="M54" i="3"/>
  <c r="M68" i="3" s="1"/>
  <c r="L68" i="3"/>
  <c r="L66" i="3"/>
  <c r="L62" i="3"/>
  <c r="L69" i="3"/>
  <c r="L61" i="3"/>
  <c r="I56" i="3"/>
  <c r="N43" i="3"/>
  <c r="Z29" i="3"/>
  <c r="AD43" i="3"/>
  <c r="AP43" i="3"/>
  <c r="F43" i="3"/>
  <c r="R29" i="3"/>
  <c r="AL43" i="3"/>
  <c r="J29" i="3"/>
  <c r="V43" i="3"/>
  <c r="AH29" i="3"/>
  <c r="D29" i="3"/>
  <c r="H29" i="3"/>
  <c r="L29" i="3"/>
  <c r="P29" i="3"/>
  <c r="T29" i="3"/>
  <c r="X29" i="3"/>
  <c r="AB29" i="3"/>
  <c r="AF29" i="3"/>
  <c r="AJ29" i="3"/>
  <c r="AN29" i="3"/>
  <c r="G43" i="3"/>
  <c r="K43" i="3"/>
  <c r="O43" i="3"/>
  <c r="S43" i="3"/>
  <c r="W43" i="3"/>
  <c r="AA43" i="3"/>
  <c r="AE43" i="3"/>
  <c r="AI43" i="3"/>
  <c r="AM43" i="3"/>
  <c r="AQ43" i="3"/>
  <c r="L43" i="3"/>
  <c r="AB43" i="3"/>
  <c r="P43" i="3"/>
  <c r="AF43" i="3"/>
  <c r="E43" i="3"/>
  <c r="M43" i="3"/>
  <c r="Q43" i="3"/>
  <c r="U43" i="3"/>
  <c r="Y43" i="3"/>
  <c r="AC43" i="3"/>
  <c r="AG43" i="3"/>
  <c r="AK43" i="3"/>
  <c r="AO43" i="3"/>
  <c r="Y29" i="3"/>
  <c r="AO29" i="3"/>
  <c r="D43" i="3"/>
  <c r="T43" i="3"/>
  <c r="AJ43" i="3"/>
  <c r="M29" i="3"/>
  <c r="AC29" i="3"/>
  <c r="H43" i="3"/>
  <c r="X43" i="3"/>
  <c r="AN43" i="3"/>
  <c r="I43" i="3"/>
  <c r="F29" i="3"/>
  <c r="N29" i="3"/>
  <c r="V29" i="3"/>
  <c r="AD29" i="3"/>
  <c r="AL29" i="3"/>
  <c r="AP29" i="3"/>
  <c r="G29" i="3"/>
  <c r="K29" i="3"/>
  <c r="O29" i="3"/>
  <c r="S29" i="3"/>
  <c r="W29" i="3"/>
  <c r="AA29" i="3"/>
  <c r="AE29" i="3"/>
  <c r="AI29" i="3"/>
  <c r="AM29" i="3"/>
  <c r="AQ29" i="3"/>
  <c r="J43" i="3"/>
  <c r="R43" i="3"/>
  <c r="Z43" i="3"/>
  <c r="AH43" i="3"/>
  <c r="P5" i="1"/>
  <c r="Q5" i="1"/>
  <c r="P6" i="1"/>
  <c r="Q6" i="1"/>
  <c r="P7" i="1"/>
  <c r="Q7" i="1"/>
  <c r="P8" i="1"/>
  <c r="Q8" i="1"/>
  <c r="P9" i="1"/>
  <c r="Q9" i="1"/>
  <c r="P11" i="1"/>
  <c r="Q11" i="1"/>
  <c r="P12" i="1"/>
  <c r="Q12" i="1"/>
  <c r="P13" i="1"/>
  <c r="Q13" i="1"/>
  <c r="P14" i="1"/>
  <c r="Q14" i="1"/>
  <c r="P15" i="1"/>
  <c r="Q15" i="1"/>
  <c r="P16" i="1"/>
  <c r="Q16" i="1"/>
  <c r="P18" i="1"/>
  <c r="Q18" i="1"/>
  <c r="P19" i="1"/>
  <c r="Q19" i="1"/>
  <c r="P20" i="1"/>
  <c r="Q20" i="1"/>
  <c r="P21" i="1"/>
  <c r="Q21" i="1"/>
  <c r="P22" i="1"/>
  <c r="Q22" i="1"/>
  <c r="P23" i="1"/>
  <c r="Q23" i="1"/>
  <c r="P25" i="1"/>
  <c r="Q25" i="1"/>
  <c r="P26" i="1"/>
  <c r="Q26" i="1"/>
  <c r="P27" i="1"/>
  <c r="Q27" i="1"/>
  <c r="P28" i="1"/>
  <c r="Q28" i="1"/>
  <c r="P29" i="1"/>
  <c r="Q29" i="1"/>
  <c r="P30" i="1"/>
  <c r="Q30" i="1"/>
  <c r="P32" i="1"/>
  <c r="Q32" i="1"/>
  <c r="P33" i="1"/>
  <c r="Q33" i="1"/>
  <c r="P34" i="1"/>
  <c r="Q34" i="1"/>
  <c r="P35" i="1"/>
  <c r="Q35" i="1"/>
  <c r="P36" i="1"/>
  <c r="Q36" i="1"/>
  <c r="P37" i="1"/>
  <c r="Q37" i="1"/>
  <c r="P39" i="1"/>
  <c r="Q39" i="1"/>
  <c r="P40" i="1"/>
  <c r="Q40" i="1"/>
  <c r="P41" i="1"/>
  <c r="Q41" i="1"/>
  <c r="P42" i="1"/>
  <c r="Q42" i="1"/>
  <c r="P43" i="1"/>
  <c r="Q43" i="1"/>
  <c r="P44" i="1"/>
  <c r="Q44" i="1"/>
  <c r="P46" i="1"/>
  <c r="Q46" i="1"/>
  <c r="P47" i="1"/>
  <c r="Q47" i="1"/>
  <c r="P48" i="1"/>
  <c r="Q48" i="1"/>
  <c r="P49" i="1"/>
  <c r="Q49" i="1"/>
  <c r="P50" i="1"/>
  <c r="Q50" i="1"/>
  <c r="P51" i="1"/>
  <c r="Q51" i="1"/>
  <c r="P53" i="1"/>
  <c r="Q53" i="1"/>
  <c r="P54" i="1"/>
  <c r="Q54" i="1"/>
  <c r="P55" i="1"/>
  <c r="Q55" i="1"/>
  <c r="P56" i="1"/>
  <c r="Q56" i="1"/>
  <c r="P57" i="1"/>
  <c r="Q57" i="1"/>
  <c r="P58" i="1"/>
  <c r="Q58" i="1"/>
  <c r="P60" i="1"/>
  <c r="Q60" i="1"/>
  <c r="P61" i="1"/>
  <c r="Q61" i="1"/>
  <c r="P62" i="1"/>
  <c r="Q62" i="1"/>
  <c r="P63" i="1"/>
  <c r="Q63" i="1"/>
  <c r="P64" i="1"/>
  <c r="Q64" i="1"/>
  <c r="P65" i="1"/>
  <c r="Q65" i="1"/>
  <c r="P67" i="1"/>
  <c r="Q67" i="1"/>
  <c r="P68" i="1"/>
  <c r="Q68" i="1"/>
  <c r="P69" i="1"/>
  <c r="Q69" i="1"/>
  <c r="P70" i="1"/>
  <c r="Q70" i="1"/>
  <c r="P71" i="1"/>
  <c r="Q71" i="1"/>
  <c r="P72" i="1"/>
  <c r="Q72" i="1"/>
  <c r="P4" i="1"/>
  <c r="Q4" i="1"/>
  <c r="T16" i="1"/>
  <c r="M5" i="1"/>
  <c r="M6" i="1"/>
  <c r="R6" i="1" s="1"/>
  <c r="M7" i="1"/>
  <c r="M8" i="1"/>
  <c r="R8" i="1" s="1"/>
  <c r="M9" i="1"/>
  <c r="M11" i="1"/>
  <c r="M12" i="1"/>
  <c r="M13" i="1"/>
  <c r="M14" i="1"/>
  <c r="M15" i="1"/>
  <c r="R15" i="1" s="1"/>
  <c r="M16" i="1"/>
  <c r="M18" i="1"/>
  <c r="R18" i="1" s="1"/>
  <c r="M19" i="1"/>
  <c r="M20" i="1"/>
  <c r="R20" i="1" s="1"/>
  <c r="M21" i="1"/>
  <c r="M22" i="1"/>
  <c r="R22" i="1" s="1"/>
  <c r="M23" i="1"/>
  <c r="M25" i="1"/>
  <c r="R25" i="1" s="1"/>
  <c r="M26" i="1"/>
  <c r="M27" i="1"/>
  <c r="R27" i="1" s="1"/>
  <c r="M28" i="1"/>
  <c r="M29" i="1"/>
  <c r="R29" i="1" s="1"/>
  <c r="M30" i="1"/>
  <c r="M32" i="1"/>
  <c r="M33" i="1"/>
  <c r="M34" i="1"/>
  <c r="R34" i="1" s="1"/>
  <c r="M35" i="1"/>
  <c r="M36" i="1"/>
  <c r="R36" i="1" s="1"/>
  <c r="M37" i="1"/>
  <c r="M39" i="1"/>
  <c r="R39" i="1" s="1"/>
  <c r="M40" i="1"/>
  <c r="M41" i="1"/>
  <c r="R41" i="1" s="1"/>
  <c r="M42" i="1"/>
  <c r="M43" i="1"/>
  <c r="R43" i="1" s="1"/>
  <c r="M44" i="1"/>
  <c r="M46" i="1"/>
  <c r="R46" i="1" s="1"/>
  <c r="M47" i="1"/>
  <c r="M48" i="1"/>
  <c r="R48" i="1" s="1"/>
  <c r="M49" i="1"/>
  <c r="M50" i="1"/>
  <c r="M51" i="1"/>
  <c r="M53" i="1"/>
  <c r="R53" i="1" s="1"/>
  <c r="M54" i="1"/>
  <c r="M55" i="1"/>
  <c r="R55" i="1" s="1"/>
  <c r="M56" i="1"/>
  <c r="M57" i="1"/>
  <c r="R57" i="1" s="1"/>
  <c r="M58" i="1"/>
  <c r="M60" i="1"/>
  <c r="R60" i="1" s="1"/>
  <c r="M61" i="1"/>
  <c r="M62" i="1"/>
  <c r="R62" i="1" s="1"/>
  <c r="M63" i="1"/>
  <c r="M64" i="1"/>
  <c r="R64" i="1" s="1"/>
  <c r="M65" i="1"/>
  <c r="M67" i="1"/>
  <c r="R67" i="1" s="1"/>
  <c r="M68" i="1"/>
  <c r="M69" i="1"/>
  <c r="M70" i="1"/>
  <c r="M71" i="1"/>
  <c r="R71" i="1" s="1"/>
  <c r="M72" i="1"/>
  <c r="M4" i="1"/>
  <c r="R4" i="1" s="1"/>
  <c r="L74" i="1"/>
  <c r="O74" i="1"/>
  <c r="S74" i="1"/>
  <c r="L65" i="3" l="1"/>
  <c r="L63" i="3"/>
  <c r="K46" i="3"/>
  <c r="L46" i="3" s="1"/>
  <c r="M53" i="3"/>
  <c r="M67" i="3" s="1"/>
  <c r="M46" i="3"/>
  <c r="L64" i="3"/>
  <c r="K56" i="3"/>
  <c r="L56" i="3"/>
  <c r="M60" i="3"/>
  <c r="M56" i="3"/>
  <c r="AA80" i="3"/>
  <c r="AK80" i="3"/>
  <c r="AM82" i="3"/>
  <c r="R11" i="1"/>
  <c r="R70" i="1"/>
  <c r="R69" i="1"/>
  <c r="R50" i="1"/>
  <c r="AD77" i="3"/>
  <c r="R32" i="1"/>
  <c r="R13" i="1"/>
  <c r="R72" i="1"/>
  <c r="P84" i="3" s="1"/>
  <c r="R68" i="1"/>
  <c r="R63" i="1"/>
  <c r="R58" i="1"/>
  <c r="P82" i="3" s="1"/>
  <c r="R54" i="1"/>
  <c r="R49" i="1"/>
  <c r="R44" i="1"/>
  <c r="N80" i="3" s="1"/>
  <c r="R40" i="1"/>
  <c r="R35" i="1"/>
  <c r="R30" i="1"/>
  <c r="P78" i="3" s="1"/>
  <c r="R26" i="1"/>
  <c r="R21" i="1"/>
  <c r="R16" i="1"/>
  <c r="N76" i="3" s="1"/>
  <c r="R12" i="1"/>
  <c r="R7" i="1"/>
  <c r="R65" i="1"/>
  <c r="U83" i="3" s="1"/>
  <c r="R61" i="1"/>
  <c r="R56" i="1"/>
  <c r="R51" i="1"/>
  <c r="R47" i="1"/>
  <c r="R42" i="1"/>
  <c r="R37" i="1"/>
  <c r="Y79" i="3" s="1"/>
  <c r="R33" i="1"/>
  <c r="R28" i="1"/>
  <c r="R23" i="1"/>
  <c r="AA77" i="3" s="1"/>
  <c r="R19" i="1"/>
  <c r="R14" i="1"/>
  <c r="R9" i="1"/>
  <c r="S75" i="3" s="1"/>
  <c r="R5" i="1"/>
  <c r="T74" i="1"/>
  <c r="M70" i="3" l="1"/>
  <c r="AN77" i="3"/>
  <c r="AE82" i="3"/>
  <c r="M80" i="3"/>
  <c r="M93" i="3" s="1"/>
  <c r="AP80" i="3"/>
  <c r="AG76" i="3"/>
  <c r="N82" i="3"/>
  <c r="Y80" i="3"/>
  <c r="AQ84" i="3"/>
  <c r="AQ76" i="3"/>
  <c r="AC82" i="3"/>
  <c r="AQ80" i="3"/>
  <c r="AG84" i="3"/>
  <c r="AF79" i="3"/>
  <c r="L78" i="3"/>
  <c r="L91" i="3" s="1"/>
  <c r="N78" i="3"/>
  <c r="X77" i="3"/>
  <c r="V79" i="3"/>
  <c r="Y76" i="3"/>
  <c r="AC78" i="3"/>
  <c r="Q84" i="3"/>
  <c r="AO77" i="3"/>
  <c r="AM79" i="3"/>
  <c r="AP76" i="3"/>
  <c r="L84" i="3"/>
  <c r="L97" i="3" s="1"/>
  <c r="AL79" i="3"/>
  <c r="AP77" i="3"/>
  <c r="AB79" i="3"/>
  <c r="AA76" i="3"/>
  <c r="AQ78" i="3"/>
  <c r="AL84" i="3"/>
  <c r="AM77" i="3"/>
  <c r="AK79" i="3"/>
  <c r="U76" i="3"/>
  <c r="W78" i="3"/>
  <c r="M78" i="3"/>
  <c r="M91" i="3" s="1"/>
  <c r="AA82" i="3"/>
  <c r="M82" i="3"/>
  <c r="M95" i="3" s="1"/>
  <c r="V84" i="3"/>
  <c r="Y77" i="3"/>
  <c r="W77" i="3"/>
  <c r="W79" i="3"/>
  <c r="U79" i="3"/>
  <c r="AB76" i="3"/>
  <c r="Z76" i="3"/>
  <c r="AD78" i="3"/>
  <c r="AB78" i="3"/>
  <c r="AD82" i="3"/>
  <c r="AB82" i="3"/>
  <c r="AB80" i="3"/>
  <c r="Z80" i="3"/>
  <c r="AA84" i="3"/>
  <c r="AB84" i="3"/>
  <c r="AK83" i="3"/>
  <c r="W83" i="3"/>
  <c r="R83" i="3"/>
  <c r="AJ75" i="3"/>
  <c r="M75" i="3"/>
  <c r="M88" i="3" s="1"/>
  <c r="AK75" i="3"/>
  <c r="T83" i="3"/>
  <c r="AC83" i="3"/>
  <c r="AJ83" i="3"/>
  <c r="AI83" i="3"/>
  <c r="S83" i="3"/>
  <c r="AD83" i="3"/>
  <c r="N83" i="3"/>
  <c r="M83" i="3"/>
  <c r="M96" i="3" s="1"/>
  <c r="AN75" i="3"/>
  <c r="Q75" i="3"/>
  <c r="AE75" i="3"/>
  <c r="AP75" i="3"/>
  <c r="Z75" i="3"/>
  <c r="AG75" i="3"/>
  <c r="T75" i="3"/>
  <c r="R75" i="3"/>
  <c r="N77" i="3"/>
  <c r="Z77" i="3"/>
  <c r="AK77" i="3"/>
  <c r="U77" i="3"/>
  <c r="AJ77" i="3"/>
  <c r="T77" i="3"/>
  <c r="AI77" i="3"/>
  <c r="S77" i="3"/>
  <c r="P79" i="3"/>
  <c r="AN79" i="3"/>
  <c r="AI79" i="3"/>
  <c r="S79" i="3"/>
  <c r="AH79" i="3"/>
  <c r="R79" i="3"/>
  <c r="AG79" i="3"/>
  <c r="Q79" i="3"/>
  <c r="AC76" i="3"/>
  <c r="Q76" i="3"/>
  <c r="AN76" i="3"/>
  <c r="X76" i="3"/>
  <c r="AM76" i="3"/>
  <c r="W76" i="3"/>
  <c r="AL76" i="3"/>
  <c r="V76" i="3"/>
  <c r="AE78" i="3"/>
  <c r="AA78" i="3"/>
  <c r="AP78" i="3"/>
  <c r="Z78" i="3"/>
  <c r="AO78" i="3"/>
  <c r="Y78" i="3"/>
  <c r="AN78" i="3"/>
  <c r="X78" i="3"/>
  <c r="L82" i="3"/>
  <c r="L95" i="3" s="1"/>
  <c r="O82" i="3"/>
  <c r="AP82" i="3"/>
  <c r="Z82" i="3"/>
  <c r="AO82" i="3"/>
  <c r="Y82" i="3"/>
  <c r="AN82" i="3"/>
  <c r="X82" i="3"/>
  <c r="AG80" i="3"/>
  <c r="U80" i="3"/>
  <c r="AN80" i="3"/>
  <c r="X80" i="3"/>
  <c r="AM80" i="3"/>
  <c r="W80" i="3"/>
  <c r="AL80" i="3"/>
  <c r="V80" i="3"/>
  <c r="AE84" i="3"/>
  <c r="AH84" i="3"/>
  <c r="R84" i="3"/>
  <c r="O84" i="3"/>
  <c r="AC84" i="3"/>
  <c r="M84" i="3"/>
  <c r="M97" i="3" s="1"/>
  <c r="AN84" i="3"/>
  <c r="X84" i="3"/>
  <c r="AF83" i="3"/>
  <c r="AM83" i="3"/>
  <c r="AH83" i="3"/>
  <c r="L88" i="3"/>
  <c r="AD75" i="3"/>
  <c r="U75" i="3"/>
  <c r="AO83" i="3"/>
  <c r="X83" i="3"/>
  <c r="P83" i="3"/>
  <c r="AB83" i="3"/>
  <c r="AE83" i="3"/>
  <c r="O83" i="3"/>
  <c r="Z83" i="3"/>
  <c r="Y83" i="3"/>
  <c r="AB75" i="3"/>
  <c r="X75" i="3"/>
  <c r="AQ75" i="3"/>
  <c r="AA75" i="3"/>
  <c r="AL75" i="3"/>
  <c r="V75" i="3"/>
  <c r="AC75" i="3"/>
  <c r="P75" i="3"/>
  <c r="N75" i="3"/>
  <c r="L77" i="3"/>
  <c r="L90" i="3" s="1"/>
  <c r="AL77" i="3"/>
  <c r="AG77" i="3"/>
  <c r="Q77" i="3"/>
  <c r="AF77" i="3"/>
  <c r="P77" i="3"/>
  <c r="AE77" i="3"/>
  <c r="O77" i="3"/>
  <c r="AJ79" i="3"/>
  <c r="X79" i="3"/>
  <c r="AE79" i="3"/>
  <c r="O79" i="3"/>
  <c r="AD79" i="3"/>
  <c r="N79" i="3"/>
  <c r="AC79" i="3"/>
  <c r="M79" i="3"/>
  <c r="M92" i="3" s="1"/>
  <c r="M76" i="3"/>
  <c r="M89" i="3" s="1"/>
  <c r="L76" i="3"/>
  <c r="L89" i="3" s="1"/>
  <c r="AJ76" i="3"/>
  <c r="T76" i="3"/>
  <c r="AI76" i="3"/>
  <c r="S76" i="3"/>
  <c r="AH76" i="3"/>
  <c r="R76" i="3"/>
  <c r="O78" i="3"/>
  <c r="S78" i="3"/>
  <c r="AL78" i="3"/>
  <c r="V78" i="3"/>
  <c r="AK78" i="3"/>
  <c r="U78" i="3"/>
  <c r="AJ78" i="3"/>
  <c r="T78" i="3"/>
  <c r="AI82" i="3"/>
  <c r="W82" i="3"/>
  <c r="AL82" i="3"/>
  <c r="V82" i="3"/>
  <c r="AK82" i="3"/>
  <c r="U82" i="3"/>
  <c r="AJ82" i="3"/>
  <c r="T82" i="3"/>
  <c r="Q80" i="3"/>
  <c r="L80" i="3"/>
  <c r="L93" i="3" s="1"/>
  <c r="AJ80" i="3"/>
  <c r="T80" i="3"/>
  <c r="AI80" i="3"/>
  <c r="S80" i="3"/>
  <c r="AH80" i="3"/>
  <c r="R80" i="3"/>
  <c r="S84" i="3"/>
  <c r="AD84" i="3"/>
  <c r="N84" i="3"/>
  <c r="AO84" i="3"/>
  <c r="Y84" i="3"/>
  <c r="AI84" i="3"/>
  <c r="AJ84" i="3"/>
  <c r="T84" i="3"/>
  <c r="AP83" i="3"/>
  <c r="Q83" i="3"/>
  <c r="AI75" i="3"/>
  <c r="O75" i="3"/>
  <c r="AN83" i="3"/>
  <c r="L83" i="3"/>
  <c r="L96" i="3" s="1"/>
  <c r="AG83" i="3"/>
  <c r="AQ83" i="3"/>
  <c r="AA83" i="3"/>
  <c r="AL83" i="3"/>
  <c r="V83" i="3"/>
  <c r="AF75" i="3"/>
  <c r="AM75" i="3"/>
  <c r="W75" i="3"/>
  <c r="AH75" i="3"/>
  <c r="AO75" i="3"/>
  <c r="Y75" i="3"/>
  <c r="R77" i="3"/>
  <c r="AH77" i="3"/>
  <c r="V77" i="3"/>
  <c r="AC77" i="3"/>
  <c r="M77" i="3"/>
  <c r="M90" i="3" s="1"/>
  <c r="AB77" i="3"/>
  <c r="AQ77" i="3"/>
  <c r="T79" i="3"/>
  <c r="L79" i="3"/>
  <c r="L92" i="3" s="1"/>
  <c r="AQ79" i="3"/>
  <c r="AA79" i="3"/>
  <c r="AP79" i="3"/>
  <c r="Z79" i="3"/>
  <c r="AO79" i="3"/>
  <c r="O81" i="3"/>
  <c r="S81" i="3"/>
  <c r="W81" i="3"/>
  <c r="AA81" i="3"/>
  <c r="AE81" i="3"/>
  <c r="AI81" i="3"/>
  <c r="AM81" i="3"/>
  <c r="AQ81" i="3"/>
  <c r="P81" i="3"/>
  <c r="T81" i="3"/>
  <c r="X81" i="3"/>
  <c r="AB81" i="3"/>
  <c r="AF81" i="3"/>
  <c r="AJ81" i="3"/>
  <c r="AN81" i="3"/>
  <c r="M81" i="3"/>
  <c r="M94" i="3" s="1"/>
  <c r="Q81" i="3"/>
  <c r="U81" i="3"/>
  <c r="Y81" i="3"/>
  <c r="AC81" i="3"/>
  <c r="AG81" i="3"/>
  <c r="AK81" i="3"/>
  <c r="AO81" i="3"/>
  <c r="Z81" i="3"/>
  <c r="AP81" i="3"/>
  <c r="N81" i="3"/>
  <c r="AD81" i="3"/>
  <c r="V81" i="3"/>
  <c r="R81" i="3"/>
  <c r="AH81" i="3"/>
  <c r="AL81" i="3"/>
  <c r="L81" i="3"/>
  <c r="L94" i="3" s="1"/>
  <c r="AO76" i="3"/>
  <c r="AK76" i="3"/>
  <c r="AF76" i="3"/>
  <c r="P76" i="3"/>
  <c r="AE76" i="3"/>
  <c r="O76" i="3"/>
  <c r="AD76" i="3"/>
  <c r="AI78" i="3"/>
  <c r="AM78" i="3"/>
  <c r="AH78" i="3"/>
  <c r="R78" i="3"/>
  <c r="AG78" i="3"/>
  <c r="Q78" i="3"/>
  <c r="AF78" i="3"/>
  <c r="S82" i="3"/>
  <c r="AQ82" i="3"/>
  <c r="AH82" i="3"/>
  <c r="R82" i="3"/>
  <c r="AG82" i="3"/>
  <c r="Q82" i="3"/>
  <c r="AF82" i="3"/>
  <c r="AC80" i="3"/>
  <c r="AO80" i="3"/>
  <c r="AF80" i="3"/>
  <c r="P80" i="3"/>
  <c r="AE80" i="3"/>
  <c r="O80" i="3"/>
  <c r="AD80" i="3"/>
  <c r="AP84" i="3"/>
  <c r="Z84" i="3"/>
  <c r="AM84" i="3"/>
  <c r="AK84" i="3"/>
  <c r="U84" i="3"/>
  <c r="W84" i="3"/>
  <c r="AF84" i="3"/>
  <c r="H74" i="1"/>
  <c r="J74" i="1"/>
  <c r="H75" i="1"/>
  <c r="J75" i="1"/>
  <c r="L75" i="1"/>
  <c r="M75" i="1" s="1"/>
  <c r="O75" i="1"/>
  <c r="Q75" i="1" s="1"/>
  <c r="S75" i="1"/>
  <c r="H76" i="1"/>
  <c r="J76" i="1"/>
  <c r="L76" i="1"/>
  <c r="M76" i="1" s="1"/>
  <c r="O76" i="1"/>
  <c r="S76" i="1"/>
  <c r="H77" i="1"/>
  <c r="J77" i="1"/>
  <c r="L77" i="1"/>
  <c r="O77" i="1"/>
  <c r="S77" i="1"/>
  <c r="H78" i="1"/>
  <c r="J78" i="1"/>
  <c r="L78" i="1"/>
  <c r="O78" i="1"/>
  <c r="Q78" i="1" s="1"/>
  <c r="S78" i="1"/>
  <c r="H79" i="1"/>
  <c r="J79" i="1"/>
  <c r="L79" i="1"/>
  <c r="M79" i="1" s="1"/>
  <c r="O79" i="1"/>
  <c r="Q79" i="1" s="1"/>
  <c r="S79" i="1"/>
  <c r="H80" i="1"/>
  <c r="J80" i="1"/>
  <c r="L80" i="1"/>
  <c r="M80" i="1" s="1"/>
  <c r="O80" i="1"/>
  <c r="S80" i="1"/>
  <c r="F75" i="1"/>
  <c r="F76" i="1"/>
  <c r="F77" i="1"/>
  <c r="F78" i="1"/>
  <c r="F79" i="1"/>
  <c r="K79" i="1" s="1"/>
  <c r="F80" i="1"/>
  <c r="F74" i="1"/>
  <c r="K74" i="1" s="1"/>
  <c r="N4" i="1"/>
  <c r="N5" i="1"/>
  <c r="N6" i="1"/>
  <c r="N7" i="1"/>
  <c r="N8" i="1"/>
  <c r="N9" i="1"/>
  <c r="N11" i="1"/>
  <c r="N12" i="1"/>
  <c r="N13" i="1"/>
  <c r="N14" i="1"/>
  <c r="N15" i="1"/>
  <c r="N16" i="1"/>
  <c r="N18" i="1"/>
  <c r="N19" i="1"/>
  <c r="N20" i="1"/>
  <c r="N21" i="1"/>
  <c r="N22" i="1"/>
  <c r="N23" i="1"/>
  <c r="N25" i="1"/>
  <c r="N26" i="1"/>
  <c r="N27" i="1"/>
  <c r="N28" i="1"/>
  <c r="N29" i="1"/>
  <c r="N30" i="1"/>
  <c r="N32" i="1"/>
  <c r="N33" i="1"/>
  <c r="N34" i="1"/>
  <c r="N35" i="1"/>
  <c r="N36" i="1"/>
  <c r="N37" i="1"/>
  <c r="N39" i="1"/>
  <c r="N40" i="1"/>
  <c r="N41" i="1"/>
  <c r="N42" i="1"/>
  <c r="N43" i="1"/>
  <c r="N44" i="1"/>
  <c r="N46" i="1"/>
  <c r="N47" i="1"/>
  <c r="N48" i="1"/>
  <c r="N49" i="1"/>
  <c r="N50" i="1"/>
  <c r="N51" i="1"/>
  <c r="N53" i="1"/>
  <c r="N54" i="1"/>
  <c r="N55" i="1"/>
  <c r="N56" i="1"/>
  <c r="N57" i="1"/>
  <c r="N58" i="1"/>
  <c r="N60" i="1"/>
  <c r="N61" i="1"/>
  <c r="N62" i="1"/>
  <c r="N63" i="1"/>
  <c r="N64" i="1"/>
  <c r="N65" i="1"/>
  <c r="N67" i="1"/>
  <c r="N68" i="1"/>
  <c r="N69" i="1"/>
  <c r="N70" i="1"/>
  <c r="N71" i="1"/>
  <c r="N72" i="1"/>
  <c r="I5" i="1"/>
  <c r="I6" i="1"/>
  <c r="I7" i="1"/>
  <c r="I8" i="1"/>
  <c r="I9" i="1"/>
  <c r="I11" i="1"/>
  <c r="I12" i="1"/>
  <c r="I13" i="1"/>
  <c r="I14" i="1"/>
  <c r="I15" i="1"/>
  <c r="I16" i="1"/>
  <c r="I18" i="1"/>
  <c r="I19" i="1"/>
  <c r="I20" i="1"/>
  <c r="I21" i="1"/>
  <c r="I22" i="1"/>
  <c r="I23" i="1"/>
  <c r="I25" i="1"/>
  <c r="I26" i="1"/>
  <c r="I27" i="1"/>
  <c r="I28" i="1"/>
  <c r="I29" i="1"/>
  <c r="I30" i="1"/>
  <c r="I32" i="1"/>
  <c r="I33" i="1"/>
  <c r="I34" i="1"/>
  <c r="I35" i="1"/>
  <c r="I36" i="1"/>
  <c r="I37" i="1"/>
  <c r="I39" i="1"/>
  <c r="I40" i="1"/>
  <c r="I41" i="1"/>
  <c r="I42" i="1"/>
  <c r="I43" i="1"/>
  <c r="I44" i="1"/>
  <c r="I46" i="1"/>
  <c r="I47" i="1"/>
  <c r="I48" i="1"/>
  <c r="I49" i="1"/>
  <c r="I50" i="1"/>
  <c r="I51" i="1"/>
  <c r="I53" i="1"/>
  <c r="I54" i="1"/>
  <c r="I55" i="1"/>
  <c r="I56" i="1"/>
  <c r="I57" i="1"/>
  <c r="I58" i="1"/>
  <c r="I60" i="1"/>
  <c r="I61" i="1"/>
  <c r="I62" i="1"/>
  <c r="I63" i="1"/>
  <c r="I64" i="1"/>
  <c r="I65" i="1"/>
  <c r="I67" i="1"/>
  <c r="I68" i="1"/>
  <c r="I69" i="1"/>
  <c r="I70" i="1"/>
  <c r="I71" i="1"/>
  <c r="I72" i="1"/>
  <c r="I4" i="1"/>
  <c r="G11" i="1"/>
  <c r="G12" i="1"/>
  <c r="G13" i="1"/>
  <c r="G14" i="1"/>
  <c r="G15" i="1"/>
  <c r="G16" i="1"/>
  <c r="G18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42" i="1"/>
  <c r="G43" i="1"/>
  <c r="G44" i="1"/>
  <c r="G46" i="1"/>
  <c r="G47" i="1"/>
  <c r="G48" i="1"/>
  <c r="G49" i="1"/>
  <c r="G50" i="1"/>
  <c r="G51" i="1"/>
  <c r="G53" i="1"/>
  <c r="G54" i="1"/>
  <c r="G55" i="1"/>
  <c r="G56" i="1"/>
  <c r="G57" i="1"/>
  <c r="G58" i="1"/>
  <c r="G60" i="1"/>
  <c r="G61" i="1"/>
  <c r="G62" i="1"/>
  <c r="G63" i="1"/>
  <c r="G64" i="1"/>
  <c r="G65" i="1"/>
  <c r="G67" i="1"/>
  <c r="G68" i="1"/>
  <c r="G69" i="1"/>
  <c r="G70" i="1"/>
  <c r="G71" i="1"/>
  <c r="G72" i="1"/>
  <c r="G5" i="1"/>
  <c r="G6" i="1"/>
  <c r="G7" i="1"/>
  <c r="G8" i="1"/>
  <c r="G9" i="1"/>
  <c r="G4" i="1"/>
  <c r="M98" i="3" l="1"/>
  <c r="M104" i="3" s="1"/>
  <c r="L85" i="3"/>
  <c r="L98" i="3"/>
  <c r="L104" i="3" s="1"/>
  <c r="M103" i="3"/>
  <c r="M78" i="1"/>
  <c r="R78" i="1" s="1"/>
  <c r="Q77" i="1"/>
  <c r="X85" i="3"/>
  <c r="AP85" i="3"/>
  <c r="R79" i="1"/>
  <c r="R75" i="1"/>
  <c r="AH85" i="3"/>
  <c r="AF85" i="3"/>
  <c r="O85" i="3"/>
  <c r="N85" i="3"/>
  <c r="AL85" i="3"/>
  <c r="AB85" i="3"/>
  <c r="T85" i="3"/>
  <c r="AE85" i="3"/>
  <c r="M85" i="3"/>
  <c r="M100" i="3" s="1"/>
  <c r="AO85" i="3"/>
  <c r="V85" i="3"/>
  <c r="R85" i="3"/>
  <c r="AK85" i="3"/>
  <c r="T80" i="1"/>
  <c r="T76" i="1"/>
  <c r="W85" i="3"/>
  <c r="AI85" i="3"/>
  <c r="P85" i="3"/>
  <c r="AA85" i="3"/>
  <c r="U85" i="3"/>
  <c r="AG85" i="3"/>
  <c r="Q85" i="3"/>
  <c r="AJ85" i="3"/>
  <c r="S85" i="3"/>
  <c r="Q80" i="1"/>
  <c r="R80" i="1" s="1"/>
  <c r="I79" i="1"/>
  <c r="M77" i="1"/>
  <c r="R77" i="1" s="1"/>
  <c r="Q76" i="1"/>
  <c r="R76" i="1" s="1"/>
  <c r="Y85" i="3"/>
  <c r="AM85" i="3"/>
  <c r="AC85" i="3"/>
  <c r="AQ85" i="3"/>
  <c r="AD85" i="3"/>
  <c r="Z85" i="3"/>
  <c r="AN85" i="3"/>
  <c r="T77" i="1"/>
  <c r="I77" i="1"/>
  <c r="I80" i="1"/>
  <c r="I76" i="1"/>
  <c r="T79" i="1"/>
  <c r="I75" i="1"/>
  <c r="G80" i="1"/>
  <c r="N80" i="1"/>
  <c r="N76" i="1"/>
  <c r="K75" i="1"/>
  <c r="I78" i="1"/>
  <c r="T75" i="1"/>
  <c r="G76" i="1"/>
  <c r="L81" i="1"/>
  <c r="G79" i="1"/>
  <c r="G78" i="1"/>
  <c r="N78" i="1"/>
  <c r="K77" i="1"/>
  <c r="N77" i="1"/>
  <c r="T78" i="1"/>
  <c r="K78" i="1"/>
  <c r="G75" i="1"/>
  <c r="G77" i="1"/>
  <c r="N75" i="1"/>
  <c r="N79" i="1"/>
  <c r="K80" i="1"/>
  <c r="K76" i="1"/>
  <c r="L103" i="3" l="1"/>
  <c r="L100" i="3"/>
</calcChain>
</file>

<file path=xl/sharedStrings.xml><?xml version="1.0" encoding="utf-8"?>
<sst xmlns="http://schemas.openxmlformats.org/spreadsheetml/2006/main" count="195" uniqueCount="51">
  <si>
    <t>YEAR</t>
  </si>
  <si>
    <t>COUNTY</t>
  </si>
  <si>
    <t>PLACE</t>
  </si>
  <si>
    <t>CFIPS</t>
  </si>
  <si>
    <t>PFIPS</t>
  </si>
  <si>
    <t>Total Population</t>
  </si>
  <si>
    <t>Household Population</t>
  </si>
  <si>
    <t>Group Quarters Population</t>
  </si>
  <si>
    <t>Household Size</t>
  </si>
  <si>
    <t>Total Housing Units</t>
  </si>
  <si>
    <t>Occupied Housing Units</t>
  </si>
  <si>
    <t>Vacant Housing Units</t>
  </si>
  <si>
    <t>Vacancy Rate</t>
  </si>
  <si>
    <t>Adams County</t>
  </si>
  <si>
    <t>Arapahoe County</t>
  </si>
  <si>
    <t>Boulder County</t>
  </si>
  <si>
    <t>Broomfield County</t>
  </si>
  <si>
    <t>Denver County</t>
  </si>
  <si>
    <t>Douglas County</t>
  </si>
  <si>
    <t>El Paso County</t>
  </si>
  <si>
    <t>Jefferson County</t>
  </si>
  <si>
    <t>Larimer County</t>
  </si>
  <si>
    <t>Weld County</t>
  </si>
  <si>
    <t>All 10 Counties</t>
  </si>
  <si>
    <t xml:space="preserve">10 County Total </t>
  </si>
  <si>
    <t>Housing Unit % Increase</t>
  </si>
  <si>
    <t>Housing Unit # Increase</t>
  </si>
  <si>
    <t>% increase in Occupied housing</t>
  </si>
  <si>
    <t>Annual Change in Occupied Housing</t>
  </si>
  <si>
    <t>Share of Occupied housing that gets new housing unit</t>
  </si>
  <si>
    <t>PROJECTION ESTIMATES</t>
  </si>
  <si>
    <t>Annual Housing Unit Growth Assuming 2 yr average of Housing Unit Growth relative to Households</t>
  </si>
  <si>
    <t>10 County Sum</t>
  </si>
  <si>
    <t>Fewer Housing Units under Cap assuming 2yr average of housing unit growth relative to households</t>
  </si>
  <si>
    <t>https://demography.dola.colorado.gov/housing-and-households/data/household-projections/</t>
  </si>
  <si>
    <t>Data Source: Colorado Department of Local Affairs, State Demography Office 11-29-2017</t>
  </si>
  <si>
    <t>https://demography.dola.colorado.gov/population/data/muni-pop-housing/</t>
  </si>
  <si>
    <t>Annual % Household Growth Of State Projections</t>
  </si>
  <si>
    <t>Baseline Housing Unit Forecast at 1%</t>
  </si>
  <si>
    <t>Baseline Annual Housing Unit Growth  at 1%</t>
  </si>
  <si>
    <t>Forgone Annual Housing Unit Growth as Share of Baseline</t>
  </si>
  <si>
    <t>Average per unit residential construction cost</t>
  </si>
  <si>
    <t>Data Source listed at Bottom of Table</t>
  </si>
  <si>
    <t>Annual Lost Residential Investment</t>
  </si>
  <si>
    <t>10 County Sum of Lost Residential Units</t>
  </si>
  <si>
    <t>Total Households From State Demographer Projections</t>
  </si>
  <si>
    <t>LHYR From State Demographer</t>
  </si>
  <si>
    <t>Annual Household Growth from Demographers projections</t>
  </si>
  <si>
    <t>Previous Year Plus Household Growth Rate</t>
  </si>
  <si>
    <t>2019 1% Cap</t>
  </si>
  <si>
    <t>2020 1%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</si>
</sst>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3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0" fillId="34" borderId="0" xfId="0" applyFill="1"/>
    <xf numFmtId="3" fontId="0" fillId="34" borderId="0" xfId="0" applyNumberFormat="1" applyFill="1"/>
    <xf numFmtId="10" fontId="0" fillId="34" borderId="0" xfId="2" applyNumberFormat="1" applyFont="1" applyFill="1"/>
    <xf numFmtId="0" fontId="0" fillId="35" borderId="0" xfId="0" applyFill="1"/>
    <xf numFmtId="3" fontId="0" fillId="35" borderId="0" xfId="0" applyNumberFormat="1" applyFill="1"/>
    <xf numFmtId="10" fontId="0" fillId="35" borderId="0" xfId="2" applyNumberFormat="1" applyFont="1" applyFill="1"/>
    <xf numFmtId="0" fontId="14" fillId="33" borderId="0" xfId="0" applyFont="1" applyFill="1"/>
    <xf numFmtId="3" fontId="14" fillId="33" borderId="0" xfId="0" applyNumberFormat="1" applyFont="1" applyFill="1"/>
    <xf numFmtId="10" fontId="14" fillId="33" borderId="0" xfId="2" applyNumberFormat="1" applyFont="1" applyFill="1"/>
    <xf numFmtId="0" fontId="0" fillId="36" borderId="0" xfId="0" applyFill="1"/>
    <xf numFmtId="3" fontId="0" fillId="36" borderId="0" xfId="0" applyNumberFormat="1" applyFill="1"/>
    <xf numFmtId="10" fontId="0" fillId="36" borderId="0" xfId="2" applyNumberFormat="1" applyFont="1" applyFill="1"/>
    <xf numFmtId="0" fontId="0" fillId="37" borderId="0" xfId="0" applyFill="1"/>
    <xf numFmtId="3" fontId="0" fillId="37" borderId="0" xfId="0" applyNumberFormat="1" applyFill="1"/>
    <xf numFmtId="10" fontId="0" fillId="37" borderId="0" xfId="2" applyNumberFormat="1" applyFont="1" applyFill="1"/>
    <xf numFmtId="0" fontId="0" fillId="38" borderId="0" xfId="0" applyFill="1"/>
    <xf numFmtId="3" fontId="0" fillId="38" borderId="0" xfId="0" applyNumberFormat="1" applyFill="1"/>
    <xf numFmtId="10" fontId="0" fillId="38" borderId="0" xfId="2" applyNumberFormat="1" applyFont="1" applyFill="1"/>
    <xf numFmtId="0" fontId="0" fillId="39" borderId="0" xfId="0" applyFill="1"/>
    <xf numFmtId="3" fontId="0" fillId="39" borderId="0" xfId="0" applyNumberFormat="1" applyFill="1"/>
    <xf numFmtId="10" fontId="0" fillId="39" borderId="0" xfId="2" applyNumberFormat="1" applyFont="1" applyFill="1"/>
    <xf numFmtId="164" fontId="0" fillId="34" borderId="0" xfId="2" applyNumberFormat="1" applyFont="1" applyFill="1"/>
    <xf numFmtId="10" fontId="0" fillId="0" borderId="0" xfId="2" applyNumberFormat="1" applyFont="1" applyFill="1"/>
    <xf numFmtId="3" fontId="0" fillId="0" borderId="0" xfId="0" applyNumberFormat="1" applyFill="1"/>
    <xf numFmtId="0" fontId="0" fillId="0" borderId="0" xfId="0" applyFill="1"/>
    <xf numFmtId="4" fontId="0" fillId="0" borderId="0" xfId="0" applyNumberFormat="1"/>
    <xf numFmtId="4" fontId="0" fillId="34" borderId="0" xfId="0" applyNumberFormat="1" applyFill="1"/>
    <xf numFmtId="0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4" fontId="0" fillId="0" borderId="0" xfId="0" applyNumberFormat="1" applyFill="1"/>
    <xf numFmtId="43" fontId="0" fillId="0" borderId="0" xfId="1" applyNumberFormat="1" applyFont="1"/>
    <xf numFmtId="0" fontId="0" fillId="41" borderId="0" xfId="0" applyFill="1"/>
    <xf numFmtId="3" fontId="0" fillId="41" borderId="0" xfId="0" applyNumberFormat="1" applyFill="1"/>
    <xf numFmtId="10" fontId="0" fillId="41" borderId="0" xfId="2" applyNumberFormat="1" applyFont="1" applyFill="1"/>
    <xf numFmtId="3" fontId="0" fillId="33" borderId="0" xfId="0" applyNumberFormat="1" applyFill="1"/>
    <xf numFmtId="0" fontId="0" fillId="34" borderId="0" xfId="0" applyNumberFormat="1" applyFill="1"/>
    <xf numFmtId="165" fontId="0" fillId="34" borderId="0" xfId="1" applyNumberFormat="1" applyFont="1" applyFill="1"/>
    <xf numFmtId="164" fontId="0" fillId="33" borderId="0" xfId="2" applyNumberFormat="1" applyFont="1" applyFill="1"/>
    <xf numFmtId="164" fontId="0" fillId="35" borderId="0" xfId="2" applyNumberFormat="1" applyFont="1" applyFill="1"/>
    <xf numFmtId="164" fontId="0" fillId="41" borderId="0" xfId="2" applyNumberFormat="1" applyFont="1" applyFill="1"/>
    <xf numFmtId="0" fontId="0" fillId="42" borderId="0" xfId="0" applyFill="1"/>
    <xf numFmtId="3" fontId="0" fillId="42" borderId="0" xfId="0" applyNumberFormat="1" applyFill="1"/>
    <xf numFmtId="10" fontId="0" fillId="42" borderId="0" xfId="2" applyNumberFormat="1" applyFont="1" applyFill="1"/>
    <xf numFmtId="164" fontId="0" fillId="42" borderId="0" xfId="2" applyNumberFormat="1" applyFont="1" applyFill="1"/>
    <xf numFmtId="164" fontId="0" fillId="38" borderId="0" xfId="2" applyNumberFormat="1" applyFont="1" applyFill="1"/>
    <xf numFmtId="164" fontId="0" fillId="36" borderId="0" xfId="2" applyNumberFormat="1" applyFont="1" applyFill="1"/>
    <xf numFmtId="0" fontId="0" fillId="43" borderId="0" xfId="0" applyFill="1"/>
    <xf numFmtId="3" fontId="0" fillId="43" borderId="0" xfId="0" applyNumberFormat="1" applyFill="1"/>
    <xf numFmtId="10" fontId="0" fillId="43" borderId="0" xfId="2" applyNumberFormat="1" applyFont="1" applyFill="1"/>
    <xf numFmtId="164" fontId="0" fillId="43" borderId="0" xfId="2" applyNumberFormat="1" applyFont="1" applyFill="1"/>
    <xf numFmtId="164" fontId="0" fillId="37" borderId="0" xfId="2" applyNumberFormat="1" applyFont="1" applyFill="1"/>
    <xf numFmtId="164" fontId="0" fillId="39" borderId="0" xfId="2" applyNumberFormat="1" applyFont="1" applyFill="1"/>
    <xf numFmtId="0" fontId="18" fillId="40" borderId="0" xfId="0" applyFont="1" applyFill="1"/>
    <xf numFmtId="3" fontId="18" fillId="40" borderId="0" xfId="0" applyNumberFormat="1" applyFont="1" applyFill="1"/>
    <xf numFmtId="164" fontId="18" fillId="40" borderId="0" xfId="2" applyNumberFormat="1" applyFont="1" applyFill="1"/>
    <xf numFmtId="9" fontId="18" fillId="40" borderId="0" xfId="2" applyFont="1" applyFill="1"/>
    <xf numFmtId="165" fontId="16" fillId="40" borderId="10" xfId="0" applyNumberFormat="1" applyFont="1" applyFill="1" applyBorder="1"/>
    <xf numFmtId="166" fontId="0" fillId="0" borderId="0" xfId="44" applyNumberFormat="1" applyFont="1"/>
    <xf numFmtId="0" fontId="16" fillId="0" borderId="0" xfId="0" applyFont="1"/>
    <xf numFmtId="0" fontId="16" fillId="0" borderId="10" xfId="0" applyFont="1" applyBorder="1"/>
    <xf numFmtId="0" fontId="16" fillId="0" borderId="12" xfId="0" applyFont="1" applyBorder="1"/>
    <xf numFmtId="0" fontId="16" fillId="34" borderId="12" xfId="0" applyFont="1" applyFill="1" applyBorder="1"/>
    <xf numFmtId="165" fontId="16" fillId="40" borderId="11" xfId="0" applyNumberFormat="1" applyFont="1" applyFill="1" applyBorder="1"/>
    <xf numFmtId="0" fontId="0" fillId="44" borderId="13" xfId="0" applyFill="1" applyBorder="1" applyAlignment="1">
      <alignment wrapText="1"/>
    </xf>
    <xf numFmtId="0" fontId="0" fillId="44" borderId="16" xfId="0" applyFill="1" applyBorder="1" applyAlignment="1">
      <alignment wrapText="1"/>
    </xf>
    <xf numFmtId="166" fontId="0" fillId="44" borderId="14" xfId="44" applyNumberFormat="1" applyFont="1" applyFill="1" applyBorder="1"/>
    <xf numFmtId="166" fontId="0" fillId="44" borderId="15" xfId="44" applyNumberFormat="1" applyFont="1" applyFill="1" applyBorder="1"/>
    <xf numFmtId="166" fontId="0" fillId="44" borderId="17" xfId="44" applyNumberFormat="1" applyFont="1" applyFill="1" applyBorder="1"/>
    <xf numFmtId="166" fontId="0" fillId="44" borderId="18" xfId="44" applyNumberFormat="1" applyFont="1" applyFill="1" applyBorder="1"/>
    <xf numFmtId="0" fontId="0" fillId="0" borderId="0" xfId="0" applyAlignment="1">
      <alignment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workbookViewId="0">
      <pane ySplit="2" topLeftCell="A66" activePane="bottomLeft" state="frozen"/>
      <selection pane="bottomLeft" activeCell="R10" sqref="R10"/>
    </sheetView>
  </sheetViews>
  <sheetFormatPr defaultRowHeight="14.25" x14ac:dyDescent="0.45"/>
  <cols>
    <col min="1" max="1" width="18.1328125" customWidth="1"/>
    <col min="2" max="2" width="15.59765625" bestFit="1" customWidth="1"/>
    <col min="6" max="7" width="15.59765625" customWidth="1"/>
    <col min="8" max="9" width="22" customWidth="1"/>
    <col min="10" max="10" width="24.59765625" customWidth="1"/>
    <col min="11" max="11" width="15.3984375" customWidth="1"/>
    <col min="12" max="13" width="18.59765625" customWidth="1"/>
    <col min="14" max="14" width="25.3984375" customWidth="1"/>
    <col min="15" max="15" width="19.59765625" bestFit="1" customWidth="1"/>
    <col min="16" max="16" width="19.59765625" customWidth="1"/>
    <col min="17" max="17" width="23.3984375" customWidth="1"/>
    <col min="18" max="18" width="27.265625" style="58" customWidth="1"/>
    <col min="19" max="19" width="17.73046875" bestFit="1" customWidth="1"/>
    <col min="20" max="20" width="14.59765625" customWidth="1"/>
  </cols>
  <sheetData>
    <row r="1" spans="1:20" x14ac:dyDescent="0.45">
      <c r="A1" t="s">
        <v>42</v>
      </c>
    </row>
    <row r="2" spans="1:20" x14ac:dyDescent="0.4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6</v>
      </c>
      <c r="J2" t="s">
        <v>7</v>
      </c>
      <c r="K2" t="s">
        <v>8</v>
      </c>
      <c r="L2" t="s">
        <v>9</v>
      </c>
      <c r="M2" t="s">
        <v>26</v>
      </c>
      <c r="N2" t="s">
        <v>25</v>
      </c>
      <c r="O2" t="s">
        <v>10</v>
      </c>
      <c r="P2" t="s">
        <v>27</v>
      </c>
      <c r="Q2" t="s">
        <v>28</v>
      </c>
      <c r="R2" s="58" t="s">
        <v>29</v>
      </c>
      <c r="S2" t="s">
        <v>11</v>
      </c>
      <c r="T2" t="s">
        <v>12</v>
      </c>
    </row>
    <row r="3" spans="1:20" s="4" customFormat="1" x14ac:dyDescent="0.45">
      <c r="A3" s="4">
        <v>2010</v>
      </c>
      <c r="B3" s="4" t="s">
        <v>13</v>
      </c>
      <c r="D3" s="4">
        <v>1</v>
      </c>
      <c r="F3" s="5">
        <v>443711</v>
      </c>
      <c r="G3" s="5"/>
      <c r="H3" s="5">
        <v>439684</v>
      </c>
      <c r="I3" s="5"/>
      <c r="J3" s="5">
        <v>4027</v>
      </c>
      <c r="K3" s="4">
        <v>2.85</v>
      </c>
      <c r="L3" s="5">
        <v>163260</v>
      </c>
      <c r="M3" s="5"/>
      <c r="N3" s="5"/>
      <c r="O3" s="5">
        <v>154501</v>
      </c>
      <c r="R3" s="59"/>
      <c r="S3" s="5">
        <v>8759</v>
      </c>
      <c r="T3" s="6">
        <v>5.3999999999999999E-2</v>
      </c>
    </row>
    <row r="4" spans="1:20" s="4" customFormat="1" x14ac:dyDescent="0.45">
      <c r="A4" s="4">
        <v>2011</v>
      </c>
      <c r="B4" s="4" t="s">
        <v>13</v>
      </c>
      <c r="D4" s="4">
        <v>1</v>
      </c>
      <c r="F4" s="5">
        <v>451749</v>
      </c>
      <c r="G4" s="6">
        <f>(F4-F3)/F3</f>
        <v>1.811539493048403E-2</v>
      </c>
      <c r="H4" s="5">
        <v>447721</v>
      </c>
      <c r="I4" s="6">
        <f>(H4-H3)/H3</f>
        <v>1.8279036762765988E-2</v>
      </c>
      <c r="J4" s="5">
        <v>4028</v>
      </c>
      <c r="K4" s="4">
        <v>2.85</v>
      </c>
      <c r="L4" s="5">
        <v>163875</v>
      </c>
      <c r="M4" s="5">
        <f>L4-L3</f>
        <v>615</v>
      </c>
      <c r="N4" s="6">
        <f>(L4-L3)/L3</f>
        <v>3.7669974274163911E-3</v>
      </c>
      <c r="O4" s="5">
        <v>157300</v>
      </c>
      <c r="P4" s="25">
        <f>(O4-O3)/O3</f>
        <v>1.8116387596196788E-2</v>
      </c>
      <c r="Q4" s="5">
        <f>O4-O3</f>
        <v>2799</v>
      </c>
      <c r="R4" s="60">
        <f t="shared" ref="R4:R9" si="0">M4/Q4</f>
        <v>0.21972132904608788</v>
      </c>
      <c r="S4" s="5">
        <v>6575</v>
      </c>
      <c r="T4" s="6">
        <v>0.04</v>
      </c>
    </row>
    <row r="5" spans="1:20" s="4" customFormat="1" x14ac:dyDescent="0.45">
      <c r="A5" s="4">
        <v>2012</v>
      </c>
      <c r="B5" s="4" t="s">
        <v>13</v>
      </c>
      <c r="D5" s="4">
        <v>1</v>
      </c>
      <c r="F5" s="5">
        <v>460064</v>
      </c>
      <c r="G5" s="6">
        <f t="shared" ref="G5:G68" si="1">(F5-F4)/F4</f>
        <v>1.8406238862731295E-2</v>
      </c>
      <c r="H5" s="5">
        <v>456050</v>
      </c>
      <c r="I5" s="6">
        <f t="shared" ref="I5:I68" si="2">(H5-H4)/H4</f>
        <v>1.8603103271903707E-2</v>
      </c>
      <c r="J5" s="5">
        <v>4014</v>
      </c>
      <c r="K5" s="4">
        <v>2.85</v>
      </c>
      <c r="L5" s="5">
        <v>164378</v>
      </c>
      <c r="M5" s="5">
        <f t="shared" ref="M5:M68" si="3">L5-L4</f>
        <v>503</v>
      </c>
      <c r="N5" s="6">
        <f t="shared" ref="N5:N68" si="4">(L5-L4)/L4</f>
        <v>3.0694126620900075E-3</v>
      </c>
      <c r="O5" s="5">
        <v>160214</v>
      </c>
      <c r="P5" s="25">
        <f t="shared" ref="P5:P68" si="5">(O5-O4)/O4</f>
        <v>1.8525111252383979E-2</v>
      </c>
      <c r="Q5" s="5">
        <f t="shared" ref="Q5:Q68" si="6">O5-O4</f>
        <v>2914</v>
      </c>
      <c r="R5" s="60">
        <f t="shared" si="0"/>
        <v>0.1726149622512011</v>
      </c>
      <c r="S5" s="5">
        <v>4164</v>
      </c>
      <c r="T5" s="6">
        <v>2.5000000000000001E-2</v>
      </c>
    </row>
    <row r="6" spans="1:20" s="4" customFormat="1" x14ac:dyDescent="0.45">
      <c r="A6" s="4">
        <v>2013</v>
      </c>
      <c r="B6" s="4" t="s">
        <v>13</v>
      </c>
      <c r="D6" s="4">
        <v>1</v>
      </c>
      <c r="F6" s="5">
        <v>469477</v>
      </c>
      <c r="G6" s="6">
        <f t="shared" si="1"/>
        <v>2.046019684217848E-2</v>
      </c>
      <c r="H6" s="5">
        <v>465449</v>
      </c>
      <c r="I6" s="6">
        <f t="shared" si="2"/>
        <v>2.0609582282644447E-2</v>
      </c>
      <c r="J6" s="5">
        <v>4028</v>
      </c>
      <c r="K6" s="4">
        <v>2.85</v>
      </c>
      <c r="L6" s="5">
        <v>165984</v>
      </c>
      <c r="M6" s="5">
        <f t="shared" si="3"/>
        <v>1606</v>
      </c>
      <c r="N6" s="6">
        <f t="shared" si="4"/>
        <v>9.7701638905449643E-3</v>
      </c>
      <c r="O6" s="5">
        <v>163444</v>
      </c>
      <c r="P6" s="25">
        <f t="shared" si="5"/>
        <v>2.0160535284057573E-2</v>
      </c>
      <c r="Q6" s="5">
        <f t="shared" si="6"/>
        <v>3230</v>
      </c>
      <c r="R6" s="60">
        <f t="shared" si="0"/>
        <v>0.49721362229102167</v>
      </c>
      <c r="S6" s="5">
        <v>2540</v>
      </c>
      <c r="T6" s="6">
        <v>1.4999999999999999E-2</v>
      </c>
    </row>
    <row r="7" spans="1:20" s="4" customFormat="1" x14ac:dyDescent="0.45">
      <c r="A7" s="4">
        <v>2014</v>
      </c>
      <c r="B7" s="4" t="s">
        <v>13</v>
      </c>
      <c r="D7" s="4">
        <v>1</v>
      </c>
      <c r="F7" s="5">
        <v>479777</v>
      </c>
      <c r="G7" s="6">
        <f t="shared" si="1"/>
        <v>2.1939306930903964E-2</v>
      </c>
      <c r="H7" s="5">
        <v>475643</v>
      </c>
      <c r="I7" s="6">
        <f t="shared" si="2"/>
        <v>2.190143281003934E-2</v>
      </c>
      <c r="J7" s="5">
        <v>4134</v>
      </c>
      <c r="K7" s="4">
        <v>2.86</v>
      </c>
      <c r="L7" s="5">
        <v>167154</v>
      </c>
      <c r="M7" s="5">
        <f t="shared" si="3"/>
        <v>1170</v>
      </c>
      <c r="N7" s="6">
        <f t="shared" si="4"/>
        <v>7.0488721804511274E-3</v>
      </c>
      <c r="O7" s="5">
        <v>166059</v>
      </c>
      <c r="P7" s="25">
        <f t="shared" si="5"/>
        <v>1.5999363696434253E-2</v>
      </c>
      <c r="Q7" s="5">
        <f t="shared" si="6"/>
        <v>2615</v>
      </c>
      <c r="R7" s="60">
        <f t="shared" si="0"/>
        <v>0.44741873804971322</v>
      </c>
      <c r="S7" s="5">
        <v>1095</v>
      </c>
      <c r="T7" s="6">
        <v>7.0000000000000001E-3</v>
      </c>
    </row>
    <row r="8" spans="1:20" s="4" customFormat="1" x14ac:dyDescent="0.45">
      <c r="A8" s="4">
        <v>2015</v>
      </c>
      <c r="B8" s="4" t="s">
        <v>13</v>
      </c>
      <c r="D8" s="4">
        <v>1</v>
      </c>
      <c r="F8" s="5">
        <v>489923</v>
      </c>
      <c r="G8" s="6">
        <f t="shared" si="1"/>
        <v>2.1147324694597697E-2</v>
      </c>
      <c r="H8" s="5">
        <v>485794</v>
      </c>
      <c r="I8" s="6">
        <f t="shared" si="2"/>
        <v>2.1341636479460437E-2</v>
      </c>
      <c r="J8" s="5">
        <v>4129</v>
      </c>
      <c r="K8" s="4">
        <v>2.89</v>
      </c>
      <c r="L8" s="5">
        <v>168657</v>
      </c>
      <c r="M8" s="5">
        <f t="shared" si="3"/>
        <v>1503</v>
      </c>
      <c r="N8" s="6">
        <f t="shared" si="4"/>
        <v>8.9917082450913528E-3</v>
      </c>
      <c r="O8" s="5">
        <v>167957</v>
      </c>
      <c r="P8" s="25">
        <f t="shared" si="5"/>
        <v>1.1429672586249466E-2</v>
      </c>
      <c r="Q8" s="5">
        <f t="shared" si="6"/>
        <v>1898</v>
      </c>
      <c r="R8" s="60">
        <f t="shared" si="0"/>
        <v>0.79188619599578502</v>
      </c>
      <c r="S8" s="4">
        <v>700</v>
      </c>
      <c r="T8" s="6">
        <v>4.0000000000000001E-3</v>
      </c>
    </row>
    <row r="9" spans="1:20" s="4" customFormat="1" x14ac:dyDescent="0.45">
      <c r="A9" s="4">
        <v>2016</v>
      </c>
      <c r="B9" s="4" t="s">
        <v>13</v>
      </c>
      <c r="D9" s="4">
        <v>1</v>
      </c>
      <c r="F9" s="5">
        <v>497673</v>
      </c>
      <c r="G9" s="6">
        <f t="shared" si="1"/>
        <v>1.5818812343980585E-2</v>
      </c>
      <c r="H9" s="5">
        <v>493489</v>
      </c>
      <c r="I9" s="6">
        <f t="shared" si="2"/>
        <v>1.5840047427510426E-2</v>
      </c>
      <c r="J9" s="5">
        <v>4184</v>
      </c>
      <c r="K9" s="4">
        <v>2.91</v>
      </c>
      <c r="L9" s="5">
        <v>170132</v>
      </c>
      <c r="M9" s="5">
        <f t="shared" si="3"/>
        <v>1475</v>
      </c>
      <c r="N9" s="6">
        <f t="shared" si="4"/>
        <v>8.7455605163141766E-3</v>
      </c>
      <c r="O9" s="5">
        <v>169553</v>
      </c>
      <c r="P9" s="25">
        <f t="shared" si="5"/>
        <v>9.5024321701387849E-3</v>
      </c>
      <c r="Q9" s="5">
        <f t="shared" si="6"/>
        <v>1596</v>
      </c>
      <c r="R9" s="60">
        <f t="shared" si="0"/>
        <v>0.92418546365914789</v>
      </c>
      <c r="S9" s="4">
        <v>579</v>
      </c>
      <c r="T9" s="6">
        <v>3.0000000000000001E-3</v>
      </c>
    </row>
    <row r="10" spans="1:20" s="7" customFormat="1" x14ac:dyDescent="0.45">
      <c r="A10" s="7">
        <v>2010</v>
      </c>
      <c r="B10" s="7" t="s">
        <v>14</v>
      </c>
      <c r="D10" s="7">
        <v>5</v>
      </c>
      <c r="F10" s="8">
        <v>574819</v>
      </c>
      <c r="G10" s="9"/>
      <c r="H10" s="8">
        <v>569899</v>
      </c>
      <c r="I10" s="9"/>
      <c r="J10" s="8">
        <v>4920</v>
      </c>
      <c r="K10" s="7">
        <v>2.5299999999999998</v>
      </c>
      <c r="L10" s="8">
        <v>238566</v>
      </c>
      <c r="M10" s="8"/>
      <c r="N10" s="9"/>
      <c r="O10" s="8">
        <v>225124</v>
      </c>
      <c r="P10" s="44"/>
      <c r="Q10" s="8"/>
      <c r="R10" s="60"/>
      <c r="S10" s="8">
        <v>13442</v>
      </c>
      <c r="T10" s="9">
        <v>5.6000000000000001E-2</v>
      </c>
    </row>
    <row r="11" spans="1:20" s="7" customFormat="1" x14ac:dyDescent="0.45">
      <c r="A11" s="7">
        <v>2011</v>
      </c>
      <c r="B11" s="7" t="s">
        <v>14</v>
      </c>
      <c r="D11" s="7">
        <v>5</v>
      </c>
      <c r="F11" s="8">
        <v>585507</v>
      </c>
      <c r="G11" s="9">
        <f t="shared" si="1"/>
        <v>1.8593679053754312E-2</v>
      </c>
      <c r="H11" s="8">
        <v>580712</v>
      </c>
      <c r="I11" s="9">
        <f t="shared" si="2"/>
        <v>1.8973537416279024E-2</v>
      </c>
      <c r="J11" s="8">
        <v>4795</v>
      </c>
      <c r="K11" s="7">
        <v>2.5299999999999998</v>
      </c>
      <c r="L11" s="8">
        <v>239195</v>
      </c>
      <c r="M11" s="8">
        <f t="shared" si="3"/>
        <v>629</v>
      </c>
      <c r="N11" s="9">
        <f t="shared" si="4"/>
        <v>2.6365869403016354E-3</v>
      </c>
      <c r="O11" s="8">
        <v>229419</v>
      </c>
      <c r="P11" s="44">
        <f t="shared" si="5"/>
        <v>1.9078374584673336E-2</v>
      </c>
      <c r="Q11" s="8">
        <f t="shared" si="6"/>
        <v>4295</v>
      </c>
      <c r="R11" s="60">
        <f t="shared" ref="R11:R16" si="7">M11/Q11</f>
        <v>0.14644935972060535</v>
      </c>
      <c r="S11" s="8">
        <v>9776</v>
      </c>
      <c r="T11" s="9">
        <v>4.1000000000000002E-2</v>
      </c>
    </row>
    <row r="12" spans="1:20" s="7" customFormat="1" x14ac:dyDescent="0.45">
      <c r="A12" s="7">
        <v>2012</v>
      </c>
      <c r="B12" s="7" t="s">
        <v>14</v>
      </c>
      <c r="D12" s="7">
        <v>5</v>
      </c>
      <c r="F12" s="8">
        <v>595776</v>
      </c>
      <c r="G12" s="9">
        <f t="shared" si="1"/>
        <v>1.7538645993984702E-2</v>
      </c>
      <c r="H12" s="8">
        <v>591012</v>
      </c>
      <c r="I12" s="9">
        <f t="shared" si="2"/>
        <v>1.7736847180702311E-2</v>
      </c>
      <c r="J12" s="8">
        <v>4764</v>
      </c>
      <c r="K12" s="7">
        <v>2.5299999999999998</v>
      </c>
      <c r="L12" s="8">
        <v>239524</v>
      </c>
      <c r="M12" s="8">
        <f t="shared" si="3"/>
        <v>329</v>
      </c>
      <c r="N12" s="9">
        <f t="shared" si="4"/>
        <v>1.3754468111791633E-3</v>
      </c>
      <c r="O12" s="8">
        <v>233422</v>
      </c>
      <c r="P12" s="44">
        <f t="shared" si="5"/>
        <v>1.7448424062523157E-2</v>
      </c>
      <c r="Q12" s="8">
        <f t="shared" si="6"/>
        <v>4003</v>
      </c>
      <c r="R12" s="60">
        <f t="shared" si="7"/>
        <v>8.2188358730951788E-2</v>
      </c>
      <c r="S12" s="8">
        <v>6102</v>
      </c>
      <c r="T12" s="9">
        <v>2.5000000000000001E-2</v>
      </c>
    </row>
    <row r="13" spans="1:20" s="7" customFormat="1" x14ac:dyDescent="0.45">
      <c r="A13" s="7">
        <v>2013</v>
      </c>
      <c r="B13" s="7" t="s">
        <v>14</v>
      </c>
      <c r="D13" s="7">
        <v>5</v>
      </c>
      <c r="F13" s="8">
        <v>607145</v>
      </c>
      <c r="G13" s="9">
        <f t="shared" si="1"/>
        <v>1.9082675367923515E-2</v>
      </c>
      <c r="H13" s="8">
        <v>602600</v>
      </c>
      <c r="I13" s="9">
        <f t="shared" si="2"/>
        <v>1.9607046895832911E-2</v>
      </c>
      <c r="J13" s="8">
        <v>4545</v>
      </c>
      <c r="K13" s="7">
        <v>2.54</v>
      </c>
      <c r="L13" s="8">
        <v>241472</v>
      </c>
      <c r="M13" s="8">
        <f t="shared" si="3"/>
        <v>1948</v>
      </c>
      <c r="N13" s="9">
        <f t="shared" si="4"/>
        <v>8.1327967134817384E-3</v>
      </c>
      <c r="O13" s="8">
        <v>237505</v>
      </c>
      <c r="P13" s="44">
        <f t="shared" si="5"/>
        <v>1.749192449726247E-2</v>
      </c>
      <c r="Q13" s="8">
        <f t="shared" si="6"/>
        <v>4083</v>
      </c>
      <c r="R13" s="60">
        <f t="shared" si="7"/>
        <v>0.47710017144256672</v>
      </c>
      <c r="S13" s="8">
        <v>3967</v>
      </c>
      <c r="T13" s="9">
        <v>1.6E-2</v>
      </c>
    </row>
    <row r="14" spans="1:20" s="7" customFormat="1" x14ac:dyDescent="0.45">
      <c r="A14" s="7">
        <v>2014</v>
      </c>
      <c r="B14" s="7" t="s">
        <v>14</v>
      </c>
      <c r="D14" s="7">
        <v>5</v>
      </c>
      <c r="F14" s="8">
        <v>617936</v>
      </c>
      <c r="G14" s="9">
        <f t="shared" si="1"/>
        <v>1.7773349035238698E-2</v>
      </c>
      <c r="H14" s="8">
        <v>613431</v>
      </c>
      <c r="I14" s="9">
        <f t="shared" si="2"/>
        <v>1.7973780285429803E-2</v>
      </c>
      <c r="J14" s="8">
        <v>4505</v>
      </c>
      <c r="K14" s="7">
        <v>2.54</v>
      </c>
      <c r="L14" s="8">
        <v>243577</v>
      </c>
      <c r="M14" s="8">
        <f t="shared" si="3"/>
        <v>2105</v>
      </c>
      <c r="N14" s="9">
        <f t="shared" si="4"/>
        <v>8.7173668168566126E-3</v>
      </c>
      <c r="O14" s="8">
        <v>241450</v>
      </c>
      <c r="P14" s="44">
        <f t="shared" si="5"/>
        <v>1.6610176627860466E-2</v>
      </c>
      <c r="Q14" s="8">
        <f t="shared" si="6"/>
        <v>3945</v>
      </c>
      <c r="R14" s="60">
        <f t="shared" si="7"/>
        <v>0.53358681875792147</v>
      </c>
      <c r="S14" s="8">
        <v>2127</v>
      </c>
      <c r="T14" s="9">
        <v>8.9999999999999993E-3</v>
      </c>
    </row>
    <row r="15" spans="1:20" s="7" customFormat="1" x14ac:dyDescent="0.45">
      <c r="A15" s="7">
        <v>2015</v>
      </c>
      <c r="B15" s="7" t="s">
        <v>14</v>
      </c>
      <c r="D15" s="7">
        <v>5</v>
      </c>
      <c r="F15" s="8">
        <v>629066</v>
      </c>
      <c r="G15" s="9">
        <f t="shared" si="1"/>
        <v>1.8011574014137388E-2</v>
      </c>
      <c r="H15" s="8">
        <v>624758</v>
      </c>
      <c r="I15" s="9">
        <f t="shared" si="2"/>
        <v>1.8464994432951708E-2</v>
      </c>
      <c r="J15" s="8">
        <v>4308</v>
      </c>
      <c r="K15" s="7">
        <v>2.5499999999999998</v>
      </c>
      <c r="L15" s="8">
        <v>245869</v>
      </c>
      <c r="M15" s="8">
        <f t="shared" si="3"/>
        <v>2292</v>
      </c>
      <c r="N15" s="9">
        <f t="shared" si="4"/>
        <v>9.4097554366791604E-3</v>
      </c>
      <c r="O15" s="8">
        <v>245143</v>
      </c>
      <c r="P15" s="44">
        <f t="shared" si="5"/>
        <v>1.5295092151584179E-2</v>
      </c>
      <c r="Q15" s="8">
        <f t="shared" si="6"/>
        <v>3693</v>
      </c>
      <c r="R15" s="60">
        <f t="shared" si="7"/>
        <v>0.62063363119415105</v>
      </c>
      <c r="S15" s="7">
        <v>726</v>
      </c>
      <c r="T15" s="9">
        <v>3.0000000000000001E-3</v>
      </c>
    </row>
    <row r="16" spans="1:20" s="7" customFormat="1" x14ac:dyDescent="0.45">
      <c r="A16" s="7">
        <v>2016</v>
      </c>
      <c r="B16" s="7" t="s">
        <v>14</v>
      </c>
      <c r="D16" s="7">
        <v>5</v>
      </c>
      <c r="F16" s="8">
        <v>637254</v>
      </c>
      <c r="G16" s="9">
        <f t="shared" si="1"/>
        <v>1.3016122314669684E-2</v>
      </c>
      <c r="H16" s="8">
        <v>632999</v>
      </c>
      <c r="I16" s="9">
        <f t="shared" si="2"/>
        <v>1.3190707441921513E-2</v>
      </c>
      <c r="J16" s="8">
        <v>4255</v>
      </c>
      <c r="K16" s="7">
        <v>2.5499999999999998</v>
      </c>
      <c r="L16" s="8">
        <v>248692</v>
      </c>
      <c r="M16" s="8">
        <f t="shared" si="3"/>
        <v>2823</v>
      </c>
      <c r="N16" s="9">
        <f t="shared" si="4"/>
        <v>1.1481724007499928E-2</v>
      </c>
      <c r="O16" s="8">
        <v>248211</v>
      </c>
      <c r="P16" s="44">
        <f t="shared" si="5"/>
        <v>1.2515144221943927E-2</v>
      </c>
      <c r="Q16" s="8">
        <f t="shared" si="6"/>
        <v>3068</v>
      </c>
      <c r="R16" s="60">
        <f t="shared" si="7"/>
        <v>0.9201434159061278</v>
      </c>
      <c r="S16" s="7">
        <v>481</v>
      </c>
      <c r="T16" s="9">
        <f>(L16-O16)/L16</f>
        <v>1.9341193122416483E-3</v>
      </c>
    </row>
    <row r="17" spans="1:20" s="46" customFormat="1" x14ac:dyDescent="0.45">
      <c r="A17" s="46">
        <v>2010</v>
      </c>
      <c r="B17" s="46" t="s">
        <v>15</v>
      </c>
      <c r="D17" s="46">
        <v>13</v>
      </c>
      <c r="F17" s="47">
        <v>295605</v>
      </c>
      <c r="G17" s="48"/>
      <c r="H17" s="47">
        <v>286209</v>
      </c>
      <c r="I17" s="48"/>
      <c r="J17" s="47">
        <v>9396</v>
      </c>
      <c r="K17" s="46">
        <v>2.39</v>
      </c>
      <c r="L17" s="47">
        <v>127183</v>
      </c>
      <c r="M17" s="47"/>
      <c r="N17" s="48"/>
      <c r="O17" s="47">
        <v>119574</v>
      </c>
      <c r="P17" s="49"/>
      <c r="Q17" s="47"/>
      <c r="R17" s="60"/>
      <c r="S17" s="47">
        <v>7609</v>
      </c>
      <c r="T17" s="48">
        <v>0.06</v>
      </c>
    </row>
    <row r="18" spans="1:20" s="46" customFormat="1" x14ac:dyDescent="0.45">
      <c r="A18" s="46">
        <v>2011</v>
      </c>
      <c r="B18" s="46" t="s">
        <v>15</v>
      </c>
      <c r="D18" s="46">
        <v>13</v>
      </c>
      <c r="F18" s="47">
        <v>300171</v>
      </c>
      <c r="G18" s="48">
        <f t="shared" si="1"/>
        <v>1.5446288120972243E-2</v>
      </c>
      <c r="H18" s="47">
        <v>290168</v>
      </c>
      <c r="I18" s="48">
        <f t="shared" si="2"/>
        <v>1.383254894150778E-2</v>
      </c>
      <c r="J18" s="47">
        <v>10003</v>
      </c>
      <c r="K18" s="46">
        <v>2.39</v>
      </c>
      <c r="L18" s="47">
        <v>127873</v>
      </c>
      <c r="M18" s="47">
        <f t="shared" si="3"/>
        <v>690</v>
      </c>
      <c r="N18" s="48">
        <f t="shared" si="4"/>
        <v>5.4252533750579869E-3</v>
      </c>
      <c r="O18" s="47">
        <v>121242</v>
      </c>
      <c r="P18" s="49">
        <f t="shared" si="5"/>
        <v>1.3949520798835867E-2</v>
      </c>
      <c r="Q18" s="47">
        <f t="shared" si="6"/>
        <v>1668</v>
      </c>
      <c r="R18" s="60">
        <f t="shared" ref="R18:R23" si="8">M18/Q18</f>
        <v>0.41366906474820142</v>
      </c>
      <c r="S18" s="47">
        <v>6632</v>
      </c>
      <c r="T18" s="48">
        <v>5.1999999999999998E-2</v>
      </c>
    </row>
    <row r="19" spans="1:20" s="46" customFormat="1" x14ac:dyDescent="0.45">
      <c r="A19" s="46">
        <v>2012</v>
      </c>
      <c r="B19" s="46" t="s">
        <v>15</v>
      </c>
      <c r="D19" s="46">
        <v>13</v>
      </c>
      <c r="F19" s="47">
        <v>305016</v>
      </c>
      <c r="G19" s="48">
        <f t="shared" si="1"/>
        <v>1.6140799744145836E-2</v>
      </c>
      <c r="H19" s="47">
        <v>295014</v>
      </c>
      <c r="I19" s="48">
        <f t="shared" si="2"/>
        <v>1.670066995671473E-2</v>
      </c>
      <c r="J19" s="47">
        <v>10002</v>
      </c>
      <c r="K19" s="46">
        <v>2.39</v>
      </c>
      <c r="L19" s="47">
        <v>128436</v>
      </c>
      <c r="M19" s="47">
        <f t="shared" si="3"/>
        <v>563</v>
      </c>
      <c r="N19" s="48">
        <f t="shared" si="4"/>
        <v>4.4028059089878235E-3</v>
      </c>
      <c r="O19" s="47">
        <v>123242</v>
      </c>
      <c r="P19" s="49">
        <f t="shared" si="5"/>
        <v>1.649593375233005E-2</v>
      </c>
      <c r="Q19" s="47">
        <f t="shared" si="6"/>
        <v>2000</v>
      </c>
      <c r="R19" s="60">
        <f t="shared" si="8"/>
        <v>0.28149999999999997</v>
      </c>
      <c r="S19" s="47">
        <v>5193</v>
      </c>
      <c r="T19" s="48">
        <v>0.04</v>
      </c>
    </row>
    <row r="20" spans="1:20" s="46" customFormat="1" x14ac:dyDescent="0.45">
      <c r="A20" s="46">
        <v>2013</v>
      </c>
      <c r="B20" s="46" t="s">
        <v>15</v>
      </c>
      <c r="D20" s="46">
        <v>13</v>
      </c>
      <c r="F20" s="47">
        <v>309971</v>
      </c>
      <c r="G20" s="48">
        <f t="shared" si="1"/>
        <v>1.6245049440029375E-2</v>
      </c>
      <c r="H20" s="47">
        <v>299645</v>
      </c>
      <c r="I20" s="48">
        <f t="shared" si="2"/>
        <v>1.5697560115791116E-2</v>
      </c>
      <c r="J20" s="47">
        <v>10326</v>
      </c>
      <c r="K20" s="46">
        <v>2.39</v>
      </c>
      <c r="L20" s="47">
        <v>129798</v>
      </c>
      <c r="M20" s="47">
        <f t="shared" si="3"/>
        <v>1362</v>
      </c>
      <c r="N20" s="48">
        <f t="shared" si="4"/>
        <v>1.0604503410258806E-2</v>
      </c>
      <c r="O20" s="47">
        <v>125146</v>
      </c>
      <c r="P20" s="49">
        <f t="shared" si="5"/>
        <v>1.5449278655003977E-2</v>
      </c>
      <c r="Q20" s="47">
        <f t="shared" si="6"/>
        <v>1904</v>
      </c>
      <c r="R20" s="60">
        <f t="shared" si="8"/>
        <v>0.71533613445378152</v>
      </c>
      <c r="S20" s="47">
        <v>4652</v>
      </c>
      <c r="T20" s="48">
        <v>3.5999999999999997E-2</v>
      </c>
    </row>
    <row r="21" spans="1:20" s="46" customFormat="1" x14ac:dyDescent="0.45">
      <c r="A21" s="46">
        <v>2014</v>
      </c>
      <c r="B21" s="46" t="s">
        <v>15</v>
      </c>
      <c r="D21" s="46">
        <v>13</v>
      </c>
      <c r="F21" s="47">
        <v>313190</v>
      </c>
      <c r="G21" s="48">
        <f t="shared" si="1"/>
        <v>1.0384842453003668E-2</v>
      </c>
      <c r="H21" s="47">
        <v>302421</v>
      </c>
      <c r="I21" s="48">
        <f t="shared" si="2"/>
        <v>9.2642960836990442E-3</v>
      </c>
      <c r="J21" s="47">
        <v>10769</v>
      </c>
      <c r="K21" s="46">
        <v>2.39</v>
      </c>
      <c r="L21" s="47">
        <v>131196</v>
      </c>
      <c r="M21" s="47">
        <f t="shared" si="3"/>
        <v>1398</v>
      </c>
      <c r="N21" s="48">
        <f t="shared" si="4"/>
        <v>1.0770581981232376E-2</v>
      </c>
      <c r="O21" s="47">
        <v>126347</v>
      </c>
      <c r="P21" s="49">
        <f t="shared" si="5"/>
        <v>9.5967909481725344E-3</v>
      </c>
      <c r="Q21" s="47">
        <f t="shared" si="6"/>
        <v>1201</v>
      </c>
      <c r="R21" s="60">
        <f t="shared" si="8"/>
        <v>1.1640299750208161</v>
      </c>
      <c r="S21" s="47">
        <v>4849</v>
      </c>
      <c r="T21" s="48">
        <v>3.6999999999999998E-2</v>
      </c>
    </row>
    <row r="22" spans="1:20" s="46" customFormat="1" x14ac:dyDescent="0.45">
      <c r="A22" s="46">
        <v>2015</v>
      </c>
      <c r="B22" s="46" t="s">
        <v>15</v>
      </c>
      <c r="D22" s="46">
        <v>13</v>
      </c>
      <c r="F22" s="47">
        <v>318570</v>
      </c>
      <c r="G22" s="48">
        <f t="shared" si="1"/>
        <v>1.7178070819630256E-2</v>
      </c>
      <c r="H22" s="47">
        <v>307445</v>
      </c>
      <c r="I22" s="48">
        <f t="shared" si="2"/>
        <v>1.6612602960773225E-2</v>
      </c>
      <c r="J22" s="47">
        <v>11125</v>
      </c>
      <c r="K22" s="46">
        <v>2.39</v>
      </c>
      <c r="L22" s="47">
        <v>132483</v>
      </c>
      <c r="M22" s="47">
        <f t="shared" si="3"/>
        <v>1287</v>
      </c>
      <c r="N22" s="48">
        <f t="shared" si="4"/>
        <v>9.8097502972651612E-3</v>
      </c>
      <c r="O22" s="47">
        <v>128412</v>
      </c>
      <c r="P22" s="49">
        <f t="shared" si="5"/>
        <v>1.6343878366720223E-2</v>
      </c>
      <c r="Q22" s="47">
        <f t="shared" si="6"/>
        <v>2065</v>
      </c>
      <c r="R22" s="60">
        <f t="shared" si="8"/>
        <v>0.62324455205811136</v>
      </c>
      <c r="S22" s="47">
        <v>4072</v>
      </c>
      <c r="T22" s="48">
        <v>3.1E-2</v>
      </c>
    </row>
    <row r="23" spans="1:20" s="46" customFormat="1" x14ac:dyDescent="0.45">
      <c r="A23" s="46">
        <v>2016</v>
      </c>
      <c r="B23" s="46" t="s">
        <v>15</v>
      </c>
      <c r="D23" s="46">
        <v>13</v>
      </c>
      <c r="F23" s="47">
        <v>321989</v>
      </c>
      <c r="G23" s="48">
        <f t="shared" si="1"/>
        <v>1.0732335122579024E-2</v>
      </c>
      <c r="H23" s="47">
        <v>310936</v>
      </c>
      <c r="I23" s="48">
        <f t="shared" si="2"/>
        <v>1.1354876481972385E-2</v>
      </c>
      <c r="J23" s="47">
        <v>11053</v>
      </c>
      <c r="K23" s="46">
        <v>2.4</v>
      </c>
      <c r="L23" s="47">
        <v>133692</v>
      </c>
      <c r="M23" s="47">
        <f t="shared" si="3"/>
        <v>1209</v>
      </c>
      <c r="N23" s="48">
        <f t="shared" si="4"/>
        <v>9.1256991463055642E-3</v>
      </c>
      <c r="O23" s="47">
        <v>129804</v>
      </c>
      <c r="P23" s="49">
        <f t="shared" si="5"/>
        <v>1.0840108401084011E-2</v>
      </c>
      <c r="Q23" s="47">
        <f t="shared" si="6"/>
        <v>1392</v>
      </c>
      <c r="R23" s="60">
        <f t="shared" si="8"/>
        <v>0.86853448275862066</v>
      </c>
      <c r="S23" s="47">
        <v>3888</v>
      </c>
      <c r="T23" s="48">
        <v>2.9000000000000001E-2</v>
      </c>
    </row>
    <row r="24" spans="1:20" s="10" customFormat="1" x14ac:dyDescent="0.45">
      <c r="A24" s="10">
        <v>2010</v>
      </c>
      <c r="B24" s="10" t="s">
        <v>16</v>
      </c>
      <c r="D24" s="10">
        <v>14</v>
      </c>
      <c r="F24" s="11">
        <v>56107</v>
      </c>
      <c r="G24" s="12"/>
      <c r="H24" s="11">
        <v>55825</v>
      </c>
      <c r="I24" s="12"/>
      <c r="J24" s="10">
        <v>282</v>
      </c>
      <c r="K24" s="10">
        <v>2.6</v>
      </c>
      <c r="L24" s="11">
        <v>22684</v>
      </c>
      <c r="M24" s="40"/>
      <c r="N24" s="12"/>
      <c r="O24" s="11">
        <v>21498</v>
      </c>
      <c r="P24" s="43"/>
      <c r="Q24" s="40"/>
      <c r="R24" s="60"/>
      <c r="S24" s="11">
        <v>1186</v>
      </c>
      <c r="T24" s="12">
        <v>5.1999999999999998E-2</v>
      </c>
    </row>
    <row r="25" spans="1:20" s="10" customFormat="1" x14ac:dyDescent="0.45">
      <c r="A25" s="10">
        <v>2011</v>
      </c>
      <c r="B25" s="10" t="s">
        <v>16</v>
      </c>
      <c r="D25" s="10">
        <v>14</v>
      </c>
      <c r="F25" s="11">
        <v>57211</v>
      </c>
      <c r="G25" s="12">
        <f t="shared" si="1"/>
        <v>1.9676689183167877E-2</v>
      </c>
      <c r="H25" s="11">
        <v>56929</v>
      </c>
      <c r="I25" s="12">
        <f t="shared" si="2"/>
        <v>1.9776085982982534E-2</v>
      </c>
      <c r="J25" s="10">
        <v>282</v>
      </c>
      <c r="K25" s="10">
        <v>2.6</v>
      </c>
      <c r="L25" s="11">
        <v>22894</v>
      </c>
      <c r="M25" s="40">
        <f t="shared" si="3"/>
        <v>210</v>
      </c>
      <c r="N25" s="12">
        <f t="shared" si="4"/>
        <v>9.2576265208957863E-3</v>
      </c>
      <c r="O25" s="11">
        <v>21923</v>
      </c>
      <c r="P25" s="43">
        <f t="shared" si="5"/>
        <v>1.9769280863336125E-2</v>
      </c>
      <c r="Q25" s="40">
        <f t="shared" si="6"/>
        <v>425</v>
      </c>
      <c r="R25" s="60">
        <f t="shared" ref="R25:R30" si="9">M25/Q25</f>
        <v>0.49411764705882355</v>
      </c>
      <c r="S25" s="10">
        <v>971</v>
      </c>
      <c r="T25" s="12">
        <v>4.2000000000000003E-2</v>
      </c>
    </row>
    <row r="26" spans="1:20" s="10" customFormat="1" x14ac:dyDescent="0.45">
      <c r="A26" s="10">
        <v>2012</v>
      </c>
      <c r="B26" s="10" t="s">
        <v>16</v>
      </c>
      <c r="D26" s="10">
        <v>14</v>
      </c>
      <c r="F26" s="11">
        <v>58715</v>
      </c>
      <c r="G26" s="12">
        <f t="shared" si="1"/>
        <v>2.6288650783940153E-2</v>
      </c>
      <c r="H26" s="11">
        <v>58433</v>
      </c>
      <c r="I26" s="12">
        <f t="shared" si="2"/>
        <v>2.6418872630820846E-2</v>
      </c>
      <c r="J26" s="10">
        <v>282</v>
      </c>
      <c r="K26" s="10">
        <v>2.6</v>
      </c>
      <c r="L26" s="11">
        <v>23103</v>
      </c>
      <c r="M26" s="40">
        <f t="shared" si="3"/>
        <v>209</v>
      </c>
      <c r="N26" s="12">
        <f t="shared" si="4"/>
        <v>9.1290294400279554E-3</v>
      </c>
      <c r="O26" s="11">
        <v>22502</v>
      </c>
      <c r="P26" s="43">
        <f t="shared" si="5"/>
        <v>2.6410618984628015E-2</v>
      </c>
      <c r="Q26" s="40">
        <f t="shared" si="6"/>
        <v>579</v>
      </c>
      <c r="R26" s="60">
        <f t="shared" si="9"/>
        <v>0.36096718480138168</v>
      </c>
      <c r="S26" s="10">
        <v>601</v>
      </c>
      <c r="T26" s="12">
        <v>2.5999999999999999E-2</v>
      </c>
    </row>
    <row r="27" spans="1:20" s="10" customFormat="1" x14ac:dyDescent="0.45">
      <c r="A27" s="10">
        <v>2013</v>
      </c>
      <c r="B27" s="10" t="s">
        <v>16</v>
      </c>
      <c r="D27" s="10">
        <v>14</v>
      </c>
      <c r="F27" s="11">
        <v>59975</v>
      </c>
      <c r="G27" s="12">
        <f t="shared" si="1"/>
        <v>2.1459592948990889E-2</v>
      </c>
      <c r="H27" s="11">
        <v>59693</v>
      </c>
      <c r="I27" s="12">
        <f t="shared" si="2"/>
        <v>2.1563157804665171E-2</v>
      </c>
      <c r="J27" s="10">
        <v>282</v>
      </c>
      <c r="K27" s="10">
        <v>2.6</v>
      </c>
      <c r="L27" s="11">
        <v>23563</v>
      </c>
      <c r="M27" s="40">
        <f t="shared" si="3"/>
        <v>460</v>
      </c>
      <c r="N27" s="12">
        <f t="shared" si="4"/>
        <v>1.9910834090810719E-2</v>
      </c>
      <c r="O27" s="11">
        <v>22987</v>
      </c>
      <c r="P27" s="43">
        <f t="shared" si="5"/>
        <v>2.1553639676473203E-2</v>
      </c>
      <c r="Q27" s="40">
        <f t="shared" si="6"/>
        <v>485</v>
      </c>
      <c r="R27" s="60">
        <f t="shared" si="9"/>
        <v>0.94845360824742264</v>
      </c>
      <c r="S27" s="10">
        <v>576</v>
      </c>
      <c r="T27" s="12">
        <v>2.4E-2</v>
      </c>
    </row>
    <row r="28" spans="1:20" s="10" customFormat="1" x14ac:dyDescent="0.45">
      <c r="A28" s="10">
        <v>2014</v>
      </c>
      <c r="B28" s="10" t="s">
        <v>16</v>
      </c>
      <c r="D28" s="10">
        <v>14</v>
      </c>
      <c r="F28" s="11">
        <v>61554</v>
      </c>
      <c r="G28" s="12">
        <f t="shared" si="1"/>
        <v>2.6327636515214674E-2</v>
      </c>
      <c r="H28" s="11">
        <v>61272</v>
      </c>
      <c r="I28" s="12">
        <f t="shared" si="2"/>
        <v>2.6452012798820632E-2</v>
      </c>
      <c r="J28" s="10">
        <v>282</v>
      </c>
      <c r="K28" s="10">
        <v>2.6</v>
      </c>
      <c r="L28" s="11">
        <v>24620</v>
      </c>
      <c r="M28" s="40">
        <f t="shared" si="3"/>
        <v>1057</v>
      </c>
      <c r="N28" s="12">
        <f t="shared" si="4"/>
        <v>4.4858464541866483E-2</v>
      </c>
      <c r="O28" s="11">
        <v>23596</v>
      </c>
      <c r="P28" s="43">
        <f t="shared" si="5"/>
        <v>2.6493235306912603E-2</v>
      </c>
      <c r="Q28" s="40">
        <f t="shared" si="6"/>
        <v>609</v>
      </c>
      <c r="R28" s="60">
        <f t="shared" si="9"/>
        <v>1.735632183908046</v>
      </c>
      <c r="S28" s="11">
        <v>1024</v>
      </c>
      <c r="T28" s="12">
        <v>4.2000000000000003E-2</v>
      </c>
    </row>
    <row r="29" spans="1:20" s="10" customFormat="1" x14ac:dyDescent="0.45">
      <c r="A29" s="10">
        <v>2015</v>
      </c>
      <c r="B29" s="10" t="s">
        <v>16</v>
      </c>
      <c r="D29" s="10">
        <v>14</v>
      </c>
      <c r="F29" s="11">
        <v>64656</v>
      </c>
      <c r="G29" s="12">
        <f t="shared" si="1"/>
        <v>5.0394775319231894E-2</v>
      </c>
      <c r="H29" s="11">
        <v>64374</v>
      </c>
      <c r="I29" s="12">
        <f t="shared" si="2"/>
        <v>5.0626713670191933E-2</v>
      </c>
      <c r="J29" s="10">
        <v>282</v>
      </c>
      <c r="K29" s="10">
        <v>2.6</v>
      </c>
      <c r="L29" s="11">
        <v>25975</v>
      </c>
      <c r="M29" s="40">
        <f t="shared" si="3"/>
        <v>1355</v>
      </c>
      <c r="N29" s="12">
        <f t="shared" si="4"/>
        <v>5.5036555645816408E-2</v>
      </c>
      <c r="O29" s="11">
        <v>24790</v>
      </c>
      <c r="P29" s="43">
        <f t="shared" si="5"/>
        <v>5.0601796914731309E-2</v>
      </c>
      <c r="Q29" s="40">
        <f t="shared" si="6"/>
        <v>1194</v>
      </c>
      <c r="R29" s="60">
        <f t="shared" si="9"/>
        <v>1.1348408710217754</v>
      </c>
      <c r="S29" s="11">
        <v>1185</v>
      </c>
      <c r="T29" s="12">
        <v>4.5999999999999999E-2</v>
      </c>
    </row>
    <row r="30" spans="1:20" s="10" customFormat="1" x14ac:dyDescent="0.45">
      <c r="A30" s="10">
        <v>2016</v>
      </c>
      <c r="B30" s="10" t="s">
        <v>16</v>
      </c>
      <c r="D30" s="10">
        <v>14</v>
      </c>
      <c r="F30" s="11">
        <v>66252</v>
      </c>
      <c r="G30" s="12">
        <f t="shared" si="1"/>
        <v>2.4684484038604307E-2</v>
      </c>
      <c r="H30" s="11">
        <v>65970</v>
      </c>
      <c r="I30" s="12">
        <f t="shared" si="2"/>
        <v>2.4792618137757481E-2</v>
      </c>
      <c r="J30" s="10">
        <v>282</v>
      </c>
      <c r="K30" s="10">
        <v>2.6</v>
      </c>
      <c r="L30" s="11">
        <v>26324</v>
      </c>
      <c r="M30" s="40">
        <f t="shared" si="3"/>
        <v>349</v>
      </c>
      <c r="N30" s="12">
        <f t="shared" si="4"/>
        <v>1.343599615014437E-2</v>
      </c>
      <c r="O30" s="11">
        <v>25405</v>
      </c>
      <c r="P30" s="43">
        <f t="shared" si="5"/>
        <v>2.480839048003227E-2</v>
      </c>
      <c r="Q30" s="40">
        <f t="shared" si="6"/>
        <v>615</v>
      </c>
      <c r="R30" s="60">
        <f t="shared" si="9"/>
        <v>0.56747967479674799</v>
      </c>
      <c r="S30" s="10">
        <v>919</v>
      </c>
      <c r="T30" s="12">
        <v>3.5000000000000003E-2</v>
      </c>
    </row>
    <row r="31" spans="1:20" s="13" customFormat="1" x14ac:dyDescent="0.45">
      <c r="A31" s="13">
        <v>2010</v>
      </c>
      <c r="B31" s="13" t="s">
        <v>17</v>
      </c>
      <c r="D31" s="13">
        <v>31</v>
      </c>
      <c r="F31" s="14">
        <v>604879</v>
      </c>
      <c r="G31" s="15"/>
      <c r="H31" s="14">
        <v>588898</v>
      </c>
      <c r="I31" s="15"/>
      <c r="J31" s="14">
        <v>15981</v>
      </c>
      <c r="K31" s="13">
        <v>2.2200000000000002</v>
      </c>
      <c r="L31" s="14">
        <v>286635</v>
      </c>
      <c r="M31" s="14"/>
      <c r="N31" s="15"/>
      <c r="O31" s="14">
        <v>265233</v>
      </c>
      <c r="P31" s="51"/>
      <c r="Q31" s="14"/>
      <c r="R31" s="60"/>
      <c r="S31" s="14">
        <v>21402</v>
      </c>
      <c r="T31" s="15">
        <v>7.4999999999999997E-2</v>
      </c>
    </row>
    <row r="32" spans="1:20" s="13" customFormat="1" x14ac:dyDescent="0.45">
      <c r="A32" s="13">
        <v>2011</v>
      </c>
      <c r="B32" s="13" t="s">
        <v>17</v>
      </c>
      <c r="D32" s="13">
        <v>31</v>
      </c>
      <c r="F32" s="14">
        <v>620684</v>
      </c>
      <c r="G32" s="15">
        <f t="shared" si="1"/>
        <v>2.6129192780704903E-2</v>
      </c>
      <c r="H32" s="14">
        <v>604464</v>
      </c>
      <c r="I32" s="15">
        <f t="shared" si="2"/>
        <v>2.6432421234237509E-2</v>
      </c>
      <c r="J32" s="14">
        <v>16220</v>
      </c>
      <c r="K32" s="13">
        <v>2.2200000000000002</v>
      </c>
      <c r="L32" s="14">
        <v>287753</v>
      </c>
      <c r="M32" s="14">
        <f t="shared" si="3"/>
        <v>1118</v>
      </c>
      <c r="N32" s="15">
        <f t="shared" si="4"/>
        <v>3.9004308615486595E-3</v>
      </c>
      <c r="O32" s="14">
        <v>272244</v>
      </c>
      <c r="P32" s="51">
        <f t="shared" si="5"/>
        <v>2.6433362364411669E-2</v>
      </c>
      <c r="Q32" s="14">
        <f t="shared" si="6"/>
        <v>7011</v>
      </c>
      <c r="R32" s="60">
        <f t="shared" ref="R32:R37" si="10">M32/Q32</f>
        <v>0.15946369990015691</v>
      </c>
      <c r="S32" s="14">
        <v>15509</v>
      </c>
      <c r="T32" s="15">
        <v>5.3999999999999999E-2</v>
      </c>
    </row>
    <row r="33" spans="1:20" s="13" customFormat="1" x14ac:dyDescent="0.45">
      <c r="A33" s="13">
        <v>2012</v>
      </c>
      <c r="B33" s="13" t="s">
        <v>17</v>
      </c>
      <c r="D33" s="13">
        <v>31</v>
      </c>
      <c r="F33" s="14">
        <v>634471</v>
      </c>
      <c r="G33" s="15">
        <f t="shared" si="1"/>
        <v>2.2212591270276017E-2</v>
      </c>
      <c r="H33" s="14">
        <v>618257</v>
      </c>
      <c r="I33" s="15">
        <f t="shared" si="2"/>
        <v>2.2818563222954551E-2</v>
      </c>
      <c r="J33" s="14">
        <v>16214</v>
      </c>
      <c r="K33" s="13">
        <v>2.2200000000000002</v>
      </c>
      <c r="L33" s="14">
        <v>289832</v>
      </c>
      <c r="M33" s="14">
        <f t="shared" si="3"/>
        <v>2079</v>
      </c>
      <c r="N33" s="15">
        <f t="shared" si="4"/>
        <v>7.2249463949984882E-3</v>
      </c>
      <c r="O33" s="14">
        <v>278456</v>
      </c>
      <c r="P33" s="51">
        <f t="shared" si="5"/>
        <v>2.2817766415421461E-2</v>
      </c>
      <c r="Q33" s="14">
        <f t="shared" si="6"/>
        <v>6212</v>
      </c>
      <c r="R33" s="60">
        <f t="shared" si="10"/>
        <v>0.33467482292337414</v>
      </c>
      <c r="S33" s="14">
        <v>11376</v>
      </c>
      <c r="T33" s="15">
        <v>3.9E-2</v>
      </c>
    </row>
    <row r="34" spans="1:20" s="13" customFormat="1" x14ac:dyDescent="0.45">
      <c r="A34" s="13">
        <v>2013</v>
      </c>
      <c r="B34" s="13" t="s">
        <v>17</v>
      </c>
      <c r="D34" s="13">
        <v>31</v>
      </c>
      <c r="F34" s="14">
        <v>648162</v>
      </c>
      <c r="G34" s="15">
        <f t="shared" si="1"/>
        <v>2.1578606429608287E-2</v>
      </c>
      <c r="H34" s="14">
        <v>632039</v>
      </c>
      <c r="I34" s="15">
        <f t="shared" si="2"/>
        <v>2.2291700700517746E-2</v>
      </c>
      <c r="J34" s="14">
        <v>16123</v>
      </c>
      <c r="K34" s="13">
        <v>2.2200000000000002</v>
      </c>
      <c r="L34" s="14">
        <v>294752</v>
      </c>
      <c r="M34" s="14">
        <f t="shared" si="3"/>
        <v>4920</v>
      </c>
      <c r="N34" s="15">
        <f t="shared" si="4"/>
        <v>1.6975351237958541E-2</v>
      </c>
      <c r="O34" s="14">
        <v>284663</v>
      </c>
      <c r="P34" s="51">
        <f t="shared" si="5"/>
        <v>2.2290774844140545E-2</v>
      </c>
      <c r="Q34" s="14">
        <f t="shared" si="6"/>
        <v>6207</v>
      </c>
      <c r="R34" s="60">
        <f t="shared" si="10"/>
        <v>0.79265345577573709</v>
      </c>
      <c r="S34" s="14">
        <v>10089</v>
      </c>
      <c r="T34" s="15">
        <v>3.4000000000000002E-2</v>
      </c>
    </row>
    <row r="35" spans="1:20" s="13" customFormat="1" x14ac:dyDescent="0.45">
      <c r="A35" s="13">
        <v>2014</v>
      </c>
      <c r="B35" s="13" t="s">
        <v>17</v>
      </c>
      <c r="D35" s="13">
        <v>31</v>
      </c>
      <c r="F35" s="14">
        <v>662855</v>
      </c>
      <c r="G35" s="15">
        <f t="shared" si="1"/>
        <v>2.2668715537165093E-2</v>
      </c>
      <c r="H35" s="14">
        <v>646697</v>
      </c>
      <c r="I35" s="15">
        <f t="shared" si="2"/>
        <v>2.3191606847045829E-2</v>
      </c>
      <c r="J35" s="14">
        <v>16158</v>
      </c>
      <c r="K35" s="13">
        <v>2.2200000000000002</v>
      </c>
      <c r="L35" s="14">
        <v>300694</v>
      </c>
      <c r="M35" s="14">
        <f t="shared" si="3"/>
        <v>5942</v>
      </c>
      <c r="N35" s="15">
        <f t="shared" si="4"/>
        <v>2.015932037780914E-2</v>
      </c>
      <c r="O35" s="14">
        <v>291265</v>
      </c>
      <c r="P35" s="51">
        <f t="shared" si="5"/>
        <v>2.319233620105177E-2</v>
      </c>
      <c r="Q35" s="14">
        <f t="shared" si="6"/>
        <v>6602</v>
      </c>
      <c r="R35" s="60">
        <f t="shared" si="10"/>
        <v>0.90003029385034838</v>
      </c>
      <c r="S35" s="14">
        <v>9429</v>
      </c>
      <c r="T35" s="15">
        <v>3.1E-2</v>
      </c>
    </row>
    <row r="36" spans="1:20" s="13" customFormat="1" x14ac:dyDescent="0.45">
      <c r="A36" s="13">
        <v>2015</v>
      </c>
      <c r="B36" s="13" t="s">
        <v>17</v>
      </c>
      <c r="D36" s="13">
        <v>31</v>
      </c>
      <c r="F36" s="14">
        <v>680658</v>
      </c>
      <c r="G36" s="15">
        <f t="shared" si="1"/>
        <v>2.6858060963559149E-2</v>
      </c>
      <c r="H36" s="14">
        <v>664141</v>
      </c>
      <c r="I36" s="15">
        <f t="shared" si="2"/>
        <v>2.6973992457054851E-2</v>
      </c>
      <c r="J36" s="14">
        <v>16517</v>
      </c>
      <c r="K36" s="13">
        <v>2.2200000000000002</v>
      </c>
      <c r="L36" s="14">
        <v>306478</v>
      </c>
      <c r="M36" s="14">
        <f t="shared" si="3"/>
        <v>5784</v>
      </c>
      <c r="N36" s="15">
        <f t="shared" si="4"/>
        <v>1.9235501872335331E-2</v>
      </c>
      <c r="O36" s="14">
        <v>299122</v>
      </c>
      <c r="P36" s="51">
        <f t="shared" si="5"/>
        <v>2.6975434741558373E-2</v>
      </c>
      <c r="Q36" s="14">
        <f t="shared" si="6"/>
        <v>7857</v>
      </c>
      <c r="R36" s="60">
        <f t="shared" si="10"/>
        <v>0.73615883925162273</v>
      </c>
      <c r="S36" s="14">
        <v>7356</v>
      </c>
      <c r="T36" s="15">
        <v>2.4E-2</v>
      </c>
    </row>
    <row r="37" spans="1:20" s="13" customFormat="1" x14ac:dyDescent="0.45">
      <c r="A37" s="13">
        <v>2016</v>
      </c>
      <c r="B37" s="13" t="s">
        <v>17</v>
      </c>
      <c r="D37" s="13">
        <v>31</v>
      </c>
      <c r="F37" s="14">
        <v>693292</v>
      </c>
      <c r="G37" s="15">
        <f t="shared" si="1"/>
        <v>1.8561450831401378E-2</v>
      </c>
      <c r="H37" s="14">
        <v>676874</v>
      </c>
      <c r="I37" s="15">
        <f t="shared" si="2"/>
        <v>1.9172133628250626E-2</v>
      </c>
      <c r="J37" s="14">
        <v>16418</v>
      </c>
      <c r="K37" s="13">
        <v>2.2200000000000002</v>
      </c>
      <c r="L37" s="14">
        <v>314631</v>
      </c>
      <c r="M37" s="14">
        <f t="shared" si="3"/>
        <v>8153</v>
      </c>
      <c r="N37" s="15">
        <f t="shared" si="4"/>
        <v>2.6602235723281933E-2</v>
      </c>
      <c r="O37" s="14">
        <v>304857</v>
      </c>
      <c r="P37" s="51">
        <f t="shared" si="5"/>
        <v>1.917277899987296E-2</v>
      </c>
      <c r="Q37" s="14">
        <f t="shared" si="6"/>
        <v>5735</v>
      </c>
      <c r="R37" s="60">
        <f t="shared" si="10"/>
        <v>1.4216216216216215</v>
      </c>
      <c r="S37" s="14">
        <v>9774</v>
      </c>
      <c r="T37" s="15">
        <v>3.1E-2</v>
      </c>
    </row>
    <row r="38" spans="1:20" s="37" customFormat="1" x14ac:dyDescent="0.45">
      <c r="A38" s="37">
        <v>2010</v>
      </c>
      <c r="B38" s="37" t="s">
        <v>18</v>
      </c>
      <c r="D38" s="37">
        <v>35</v>
      </c>
      <c r="F38" s="38">
        <v>287124</v>
      </c>
      <c r="G38" s="39"/>
      <c r="H38" s="38">
        <v>286324</v>
      </c>
      <c r="I38" s="39"/>
      <c r="J38" s="37">
        <v>800</v>
      </c>
      <c r="K38" s="37">
        <v>2.79</v>
      </c>
      <c r="L38" s="38">
        <v>107071</v>
      </c>
      <c r="M38" s="38"/>
      <c r="N38" s="39"/>
      <c r="O38" s="38">
        <v>102564</v>
      </c>
      <c r="P38" s="45"/>
      <c r="Q38" s="38"/>
      <c r="R38" s="60"/>
      <c r="S38" s="38">
        <v>4507</v>
      </c>
      <c r="T38" s="39">
        <v>4.2000000000000003E-2</v>
      </c>
    </row>
    <row r="39" spans="1:20" s="37" customFormat="1" x14ac:dyDescent="0.45">
      <c r="A39" s="37">
        <v>2011</v>
      </c>
      <c r="B39" s="37" t="s">
        <v>18</v>
      </c>
      <c r="D39" s="37">
        <v>35</v>
      </c>
      <c r="F39" s="38">
        <v>292478</v>
      </c>
      <c r="G39" s="39">
        <f t="shared" si="1"/>
        <v>1.8646995723102213E-2</v>
      </c>
      <c r="H39" s="38">
        <v>291706</v>
      </c>
      <c r="I39" s="39">
        <f t="shared" si="2"/>
        <v>1.8796887442198349E-2</v>
      </c>
      <c r="J39" s="37">
        <v>772</v>
      </c>
      <c r="K39" s="37">
        <v>2.79</v>
      </c>
      <c r="L39" s="38">
        <v>107869</v>
      </c>
      <c r="M39" s="38">
        <f t="shared" si="3"/>
        <v>798</v>
      </c>
      <c r="N39" s="39">
        <f t="shared" si="4"/>
        <v>7.4529984776456745E-3</v>
      </c>
      <c r="O39" s="38">
        <v>104489</v>
      </c>
      <c r="P39" s="45">
        <f t="shared" si="5"/>
        <v>1.8768768768768769E-2</v>
      </c>
      <c r="Q39" s="38">
        <f t="shared" si="6"/>
        <v>1925</v>
      </c>
      <c r="R39" s="60">
        <f t="shared" ref="R39:R44" si="11">M39/Q39</f>
        <v>0.41454545454545455</v>
      </c>
      <c r="S39" s="38">
        <v>3380</v>
      </c>
      <c r="T39" s="39">
        <v>3.1E-2</v>
      </c>
    </row>
    <row r="40" spans="1:20" s="37" customFormat="1" x14ac:dyDescent="0.45">
      <c r="A40" s="37">
        <v>2012</v>
      </c>
      <c r="B40" s="37" t="s">
        <v>18</v>
      </c>
      <c r="D40" s="37">
        <v>35</v>
      </c>
      <c r="F40" s="38">
        <v>298638</v>
      </c>
      <c r="G40" s="39">
        <f t="shared" si="1"/>
        <v>2.1061413166118478E-2</v>
      </c>
      <c r="H40" s="38">
        <v>297863</v>
      </c>
      <c r="I40" s="39">
        <f t="shared" si="2"/>
        <v>2.1106867873818158E-2</v>
      </c>
      <c r="J40" s="37">
        <v>775</v>
      </c>
      <c r="K40" s="37">
        <v>2.79</v>
      </c>
      <c r="L40" s="38">
        <v>108865</v>
      </c>
      <c r="M40" s="38">
        <f t="shared" si="3"/>
        <v>996</v>
      </c>
      <c r="N40" s="39">
        <f t="shared" si="4"/>
        <v>9.2334220211552909E-3</v>
      </c>
      <c r="O40" s="38">
        <v>106700</v>
      </c>
      <c r="P40" s="45">
        <f t="shared" si="5"/>
        <v>2.1160122118117696E-2</v>
      </c>
      <c r="Q40" s="38">
        <f t="shared" si="6"/>
        <v>2211</v>
      </c>
      <c r="R40" s="60">
        <f t="shared" si="11"/>
        <v>0.45047489823609227</v>
      </c>
      <c r="S40" s="38">
        <v>2165</v>
      </c>
      <c r="T40" s="39">
        <v>0.02</v>
      </c>
    </row>
    <row r="41" spans="1:20" s="37" customFormat="1" x14ac:dyDescent="0.45">
      <c r="A41" s="37">
        <v>2013</v>
      </c>
      <c r="B41" s="37" t="s">
        <v>18</v>
      </c>
      <c r="D41" s="37">
        <v>35</v>
      </c>
      <c r="F41" s="38">
        <v>306627</v>
      </c>
      <c r="G41" s="39">
        <f t="shared" si="1"/>
        <v>2.6751451590219598E-2</v>
      </c>
      <c r="H41" s="38">
        <v>305756</v>
      </c>
      <c r="I41" s="39">
        <f t="shared" si="2"/>
        <v>2.6498759496815651E-2</v>
      </c>
      <c r="J41" s="37">
        <v>871</v>
      </c>
      <c r="K41" s="37">
        <v>2.79</v>
      </c>
      <c r="L41" s="38">
        <v>111257</v>
      </c>
      <c r="M41" s="38">
        <f t="shared" si="3"/>
        <v>2392</v>
      </c>
      <c r="N41" s="39">
        <f t="shared" si="4"/>
        <v>2.1972167363248061E-2</v>
      </c>
      <c r="O41" s="38">
        <v>109563</v>
      </c>
      <c r="P41" s="45">
        <f t="shared" si="5"/>
        <v>2.683223992502343E-2</v>
      </c>
      <c r="Q41" s="38">
        <f t="shared" si="6"/>
        <v>2863</v>
      </c>
      <c r="R41" s="60">
        <f t="shared" si="11"/>
        <v>0.83548725113517286</v>
      </c>
      <c r="S41" s="38">
        <v>1694</v>
      </c>
      <c r="T41" s="39">
        <v>1.4999999999999999E-2</v>
      </c>
    </row>
    <row r="42" spans="1:20" s="37" customFormat="1" x14ac:dyDescent="0.45">
      <c r="A42" s="37">
        <v>2014</v>
      </c>
      <c r="B42" s="37" t="s">
        <v>18</v>
      </c>
      <c r="D42" s="37">
        <v>35</v>
      </c>
      <c r="F42" s="38">
        <v>314804</v>
      </c>
      <c r="G42" s="39">
        <f t="shared" si="1"/>
        <v>2.6667579828260395E-2</v>
      </c>
      <c r="H42" s="38">
        <v>313933</v>
      </c>
      <c r="I42" s="39">
        <f t="shared" si="2"/>
        <v>2.6743547142165647E-2</v>
      </c>
      <c r="J42" s="37">
        <v>871</v>
      </c>
      <c r="K42" s="37">
        <v>2.79</v>
      </c>
      <c r="L42" s="38">
        <v>112861</v>
      </c>
      <c r="M42" s="38">
        <f t="shared" si="3"/>
        <v>1604</v>
      </c>
      <c r="N42" s="39">
        <f t="shared" si="4"/>
        <v>1.4417070386582418E-2</v>
      </c>
      <c r="O42" s="38">
        <v>112390</v>
      </c>
      <c r="P42" s="45">
        <f t="shared" si="5"/>
        <v>2.5802506320564425E-2</v>
      </c>
      <c r="Q42" s="38">
        <f t="shared" si="6"/>
        <v>2827</v>
      </c>
      <c r="R42" s="60">
        <f t="shared" si="11"/>
        <v>0.56738592147152456</v>
      </c>
      <c r="S42" s="37">
        <v>471</v>
      </c>
      <c r="T42" s="39">
        <v>4.0000000000000001E-3</v>
      </c>
    </row>
    <row r="43" spans="1:20" s="37" customFormat="1" x14ac:dyDescent="0.45">
      <c r="A43" s="37">
        <v>2015</v>
      </c>
      <c r="B43" s="37" t="s">
        <v>18</v>
      </c>
      <c r="D43" s="37">
        <v>35</v>
      </c>
      <c r="F43" s="38">
        <v>322198</v>
      </c>
      <c r="G43" s="39">
        <f t="shared" si="1"/>
        <v>2.3487630398597224E-2</v>
      </c>
      <c r="H43" s="38">
        <v>321327</v>
      </c>
      <c r="I43" s="39">
        <f t="shared" si="2"/>
        <v>2.3552796297299106E-2</v>
      </c>
      <c r="J43" s="37">
        <v>871</v>
      </c>
      <c r="K43" s="37">
        <v>2.8</v>
      </c>
      <c r="L43" s="38">
        <v>114977</v>
      </c>
      <c r="M43" s="38">
        <f t="shared" si="3"/>
        <v>2116</v>
      </c>
      <c r="N43" s="39">
        <f t="shared" si="4"/>
        <v>1.8748726309353984E-2</v>
      </c>
      <c r="O43" s="38">
        <v>114811</v>
      </c>
      <c r="P43" s="45">
        <f t="shared" si="5"/>
        <v>2.1541062372097162E-2</v>
      </c>
      <c r="Q43" s="38">
        <f t="shared" si="6"/>
        <v>2421</v>
      </c>
      <c r="R43" s="60">
        <f t="shared" si="11"/>
        <v>0.87401900041305247</v>
      </c>
      <c r="S43" s="37">
        <v>166</v>
      </c>
      <c r="T43" s="39">
        <v>1E-3</v>
      </c>
    </row>
    <row r="44" spans="1:20" s="37" customFormat="1" x14ac:dyDescent="0.45">
      <c r="A44" s="37">
        <v>2016</v>
      </c>
      <c r="B44" s="37" t="s">
        <v>18</v>
      </c>
      <c r="D44" s="37">
        <v>35</v>
      </c>
      <c r="F44" s="38">
        <v>328330</v>
      </c>
      <c r="G44" s="39">
        <f t="shared" si="1"/>
        <v>1.9031775492088714E-2</v>
      </c>
      <c r="H44" s="38">
        <v>327459</v>
      </c>
      <c r="I44" s="39">
        <f t="shared" si="2"/>
        <v>1.908336367625503E-2</v>
      </c>
      <c r="J44" s="37">
        <v>871</v>
      </c>
      <c r="K44" s="37">
        <v>2.79</v>
      </c>
      <c r="L44" s="38">
        <v>117683</v>
      </c>
      <c r="M44" s="38">
        <f t="shared" si="3"/>
        <v>2706</v>
      </c>
      <c r="N44" s="39">
        <f t="shared" si="4"/>
        <v>2.353514181097089E-2</v>
      </c>
      <c r="O44" s="38">
        <v>117223</v>
      </c>
      <c r="P44" s="45">
        <f t="shared" si="5"/>
        <v>2.1008439957843759E-2</v>
      </c>
      <c r="Q44" s="38">
        <f t="shared" si="6"/>
        <v>2412</v>
      </c>
      <c r="R44" s="60">
        <f t="shared" si="11"/>
        <v>1.1218905472636815</v>
      </c>
      <c r="S44" s="37">
        <v>460</v>
      </c>
      <c r="T44" s="39">
        <v>4.0000000000000001E-3</v>
      </c>
    </row>
    <row r="45" spans="1:20" s="52" customFormat="1" x14ac:dyDescent="0.45">
      <c r="A45" s="52">
        <v>2010</v>
      </c>
      <c r="B45" s="52" t="s">
        <v>19</v>
      </c>
      <c r="D45" s="52">
        <v>41</v>
      </c>
      <c r="F45" s="53">
        <v>627232</v>
      </c>
      <c r="G45" s="54"/>
      <c r="H45" s="53">
        <v>608091</v>
      </c>
      <c r="I45" s="54"/>
      <c r="J45" s="53">
        <v>19141</v>
      </c>
      <c r="K45" s="52">
        <v>2.56</v>
      </c>
      <c r="L45" s="53">
        <v>252958</v>
      </c>
      <c r="M45" s="53"/>
      <c r="N45" s="54"/>
      <c r="O45" s="53">
        <v>237926</v>
      </c>
      <c r="P45" s="55"/>
      <c r="Q45" s="53"/>
      <c r="R45" s="60"/>
      <c r="S45" s="53">
        <v>15032</v>
      </c>
      <c r="T45" s="54">
        <v>5.8999999999999997E-2</v>
      </c>
    </row>
    <row r="46" spans="1:20" s="52" customFormat="1" x14ac:dyDescent="0.45">
      <c r="A46" s="52">
        <v>2011</v>
      </c>
      <c r="B46" s="52" t="s">
        <v>19</v>
      </c>
      <c r="D46" s="52">
        <v>41</v>
      </c>
      <c r="F46" s="53">
        <v>638289</v>
      </c>
      <c r="G46" s="54">
        <f t="shared" si="1"/>
        <v>1.7628246007856743E-2</v>
      </c>
      <c r="H46" s="53">
        <v>618314</v>
      </c>
      <c r="I46" s="54">
        <f t="shared" si="2"/>
        <v>1.6811628522704659E-2</v>
      </c>
      <c r="J46" s="53">
        <v>19975</v>
      </c>
      <c r="K46" s="52">
        <v>2.56</v>
      </c>
      <c r="L46" s="53">
        <v>253871</v>
      </c>
      <c r="M46" s="53">
        <f t="shared" si="3"/>
        <v>913</v>
      </c>
      <c r="N46" s="54">
        <f t="shared" si="4"/>
        <v>3.6092948236466135E-3</v>
      </c>
      <c r="O46" s="53">
        <v>241890</v>
      </c>
      <c r="P46" s="55">
        <f t="shared" si="5"/>
        <v>1.6660642384606978E-2</v>
      </c>
      <c r="Q46" s="53">
        <f t="shared" si="6"/>
        <v>3964</v>
      </c>
      <c r="R46" s="60">
        <f t="shared" ref="R46:R51" si="12">M46/Q46</f>
        <v>0.23032290615539858</v>
      </c>
      <c r="S46" s="53">
        <v>11981</v>
      </c>
      <c r="T46" s="54">
        <v>4.7E-2</v>
      </c>
    </row>
    <row r="47" spans="1:20" s="52" customFormat="1" x14ac:dyDescent="0.45">
      <c r="A47" s="52">
        <v>2012</v>
      </c>
      <c r="B47" s="52" t="s">
        <v>19</v>
      </c>
      <c r="D47" s="52">
        <v>41</v>
      </c>
      <c r="F47" s="53">
        <v>647446</v>
      </c>
      <c r="G47" s="54">
        <f t="shared" si="1"/>
        <v>1.4346166078375156E-2</v>
      </c>
      <c r="H47" s="53">
        <v>627449</v>
      </c>
      <c r="I47" s="54">
        <f t="shared" si="2"/>
        <v>1.4774046843513166E-2</v>
      </c>
      <c r="J47" s="53">
        <v>19997</v>
      </c>
      <c r="K47" s="52">
        <v>2.56</v>
      </c>
      <c r="L47" s="53">
        <v>256167</v>
      </c>
      <c r="M47" s="53">
        <f t="shared" si="3"/>
        <v>2296</v>
      </c>
      <c r="N47" s="54">
        <f t="shared" si="4"/>
        <v>9.0439632726857337E-3</v>
      </c>
      <c r="O47" s="53">
        <v>245442</v>
      </c>
      <c r="P47" s="55">
        <f t="shared" si="5"/>
        <v>1.4684360659804043E-2</v>
      </c>
      <c r="Q47" s="53">
        <f t="shared" si="6"/>
        <v>3552</v>
      </c>
      <c r="R47" s="60">
        <f t="shared" si="12"/>
        <v>0.64639639639639634</v>
      </c>
      <c r="S47" s="53">
        <v>10725</v>
      </c>
      <c r="T47" s="54">
        <v>4.2000000000000003E-2</v>
      </c>
    </row>
    <row r="48" spans="1:20" s="52" customFormat="1" x14ac:dyDescent="0.45">
      <c r="A48" s="52">
        <v>2013</v>
      </c>
      <c r="B48" s="52" t="s">
        <v>19</v>
      </c>
      <c r="D48" s="52">
        <v>41</v>
      </c>
      <c r="F48" s="53">
        <v>656981</v>
      </c>
      <c r="G48" s="54">
        <f t="shared" si="1"/>
        <v>1.4727096931635998E-2</v>
      </c>
      <c r="H48" s="53">
        <v>636635</v>
      </c>
      <c r="I48" s="54">
        <f t="shared" si="2"/>
        <v>1.4640233708237641E-2</v>
      </c>
      <c r="J48" s="53">
        <v>20346</v>
      </c>
      <c r="K48" s="52">
        <v>2.56</v>
      </c>
      <c r="L48" s="53">
        <v>258857</v>
      </c>
      <c r="M48" s="53">
        <f t="shared" si="3"/>
        <v>2690</v>
      </c>
      <c r="N48" s="54">
        <f t="shared" si="4"/>
        <v>1.0500962262898813E-2</v>
      </c>
      <c r="O48" s="53">
        <v>248935</v>
      </c>
      <c r="P48" s="55">
        <f t="shared" si="5"/>
        <v>1.4231468126889449E-2</v>
      </c>
      <c r="Q48" s="53">
        <f t="shared" si="6"/>
        <v>3493</v>
      </c>
      <c r="R48" s="60">
        <f t="shared" si="12"/>
        <v>0.77011165187517894</v>
      </c>
      <c r="S48" s="53">
        <v>9922</v>
      </c>
      <c r="T48" s="54">
        <v>3.7999999999999999E-2</v>
      </c>
    </row>
    <row r="49" spans="1:20" s="52" customFormat="1" x14ac:dyDescent="0.45">
      <c r="A49" s="52">
        <v>2014</v>
      </c>
      <c r="B49" s="52" t="s">
        <v>19</v>
      </c>
      <c r="D49" s="52">
        <v>41</v>
      </c>
      <c r="F49" s="53">
        <v>665052</v>
      </c>
      <c r="G49" s="54">
        <f t="shared" si="1"/>
        <v>1.2284982366308919E-2</v>
      </c>
      <c r="H49" s="53">
        <v>644612</v>
      </c>
      <c r="I49" s="54">
        <f t="shared" si="2"/>
        <v>1.2529942588767504E-2</v>
      </c>
      <c r="J49" s="53">
        <v>20440</v>
      </c>
      <c r="K49" s="52">
        <v>2.56</v>
      </c>
      <c r="L49" s="53">
        <v>261627</v>
      </c>
      <c r="M49" s="53">
        <f t="shared" si="3"/>
        <v>2770</v>
      </c>
      <c r="N49" s="54">
        <f t="shared" si="4"/>
        <v>1.0700888907775336E-2</v>
      </c>
      <c r="O49" s="53">
        <v>252054</v>
      </c>
      <c r="P49" s="55">
        <f t="shared" si="5"/>
        <v>1.2529375138088257E-2</v>
      </c>
      <c r="Q49" s="53">
        <f t="shared" si="6"/>
        <v>3119</v>
      </c>
      <c r="R49" s="60">
        <f t="shared" si="12"/>
        <v>0.88810516191086886</v>
      </c>
      <c r="S49" s="53">
        <v>9573</v>
      </c>
      <c r="T49" s="54">
        <v>3.6999999999999998E-2</v>
      </c>
    </row>
    <row r="50" spans="1:20" s="52" customFormat="1" x14ac:dyDescent="0.45">
      <c r="A50" s="52">
        <v>2015</v>
      </c>
      <c r="B50" s="52" t="s">
        <v>19</v>
      </c>
      <c r="D50" s="52">
        <v>41</v>
      </c>
      <c r="F50" s="53">
        <v>676178</v>
      </c>
      <c r="G50" s="54">
        <f t="shared" si="1"/>
        <v>1.6729518894763117E-2</v>
      </c>
      <c r="H50" s="53">
        <v>655618</v>
      </c>
      <c r="I50" s="54">
        <f t="shared" si="2"/>
        <v>1.7073836664536185E-2</v>
      </c>
      <c r="J50" s="53">
        <v>20560</v>
      </c>
      <c r="K50" s="52">
        <v>2.56</v>
      </c>
      <c r="L50" s="53">
        <v>264673</v>
      </c>
      <c r="M50" s="53">
        <f t="shared" si="3"/>
        <v>3046</v>
      </c>
      <c r="N50" s="54">
        <f t="shared" si="4"/>
        <v>1.1642529249656954E-2</v>
      </c>
      <c r="O50" s="53">
        <v>256339</v>
      </c>
      <c r="P50" s="55">
        <f t="shared" si="5"/>
        <v>1.7000325327112445E-2</v>
      </c>
      <c r="Q50" s="53">
        <f t="shared" si="6"/>
        <v>4285</v>
      </c>
      <c r="R50" s="60">
        <f t="shared" si="12"/>
        <v>0.71085180863477249</v>
      </c>
      <c r="S50" s="53">
        <v>8334</v>
      </c>
      <c r="T50" s="54">
        <v>3.2000000000000001E-2</v>
      </c>
    </row>
    <row r="51" spans="1:20" s="52" customFormat="1" x14ac:dyDescent="0.45">
      <c r="A51" s="52">
        <v>2016</v>
      </c>
      <c r="B51" s="52" t="s">
        <v>19</v>
      </c>
      <c r="D51" s="52">
        <v>41</v>
      </c>
      <c r="F51" s="53">
        <v>690207</v>
      </c>
      <c r="G51" s="54">
        <f t="shared" si="1"/>
        <v>2.0747495481958894E-2</v>
      </c>
      <c r="H51" s="53">
        <v>669526</v>
      </c>
      <c r="I51" s="54">
        <f t="shared" si="2"/>
        <v>2.1213572537666751E-2</v>
      </c>
      <c r="J51" s="53">
        <v>20681</v>
      </c>
      <c r="K51" s="52">
        <v>2.56</v>
      </c>
      <c r="L51" s="53">
        <v>267737</v>
      </c>
      <c r="M51" s="53">
        <f t="shared" si="3"/>
        <v>3064</v>
      </c>
      <c r="N51" s="54">
        <f t="shared" si="4"/>
        <v>1.1576549175775391E-2</v>
      </c>
      <c r="O51" s="53">
        <v>261760</v>
      </c>
      <c r="P51" s="55">
        <f t="shared" si="5"/>
        <v>2.114777696721919E-2</v>
      </c>
      <c r="Q51" s="53">
        <f t="shared" si="6"/>
        <v>5421</v>
      </c>
      <c r="R51" s="60">
        <f t="shared" si="12"/>
        <v>0.56520937096476664</v>
      </c>
      <c r="S51" s="53">
        <v>5977</v>
      </c>
      <c r="T51" s="54">
        <v>2.1999999999999999E-2</v>
      </c>
    </row>
    <row r="52" spans="1:20" s="16" customFormat="1" x14ac:dyDescent="0.45">
      <c r="A52" s="16">
        <v>2010</v>
      </c>
      <c r="B52" s="16" t="s">
        <v>20</v>
      </c>
      <c r="D52" s="16">
        <v>59</v>
      </c>
      <c r="F52" s="17">
        <v>535651</v>
      </c>
      <c r="G52" s="18"/>
      <c r="H52" s="17">
        <v>528224</v>
      </c>
      <c r="I52" s="18"/>
      <c r="J52" s="17">
        <v>7427</v>
      </c>
      <c r="K52" s="16">
        <v>2.42</v>
      </c>
      <c r="L52" s="17">
        <v>230166</v>
      </c>
      <c r="M52" s="17"/>
      <c r="N52" s="18"/>
      <c r="O52" s="17">
        <v>218625</v>
      </c>
      <c r="P52" s="56"/>
      <c r="Q52" s="17"/>
      <c r="R52" s="60"/>
      <c r="S52" s="17">
        <v>11541</v>
      </c>
      <c r="T52" s="18">
        <v>0.05</v>
      </c>
    </row>
    <row r="53" spans="1:20" s="16" customFormat="1" x14ac:dyDescent="0.45">
      <c r="A53" s="16">
        <v>2011</v>
      </c>
      <c r="B53" s="16" t="s">
        <v>20</v>
      </c>
      <c r="D53" s="16">
        <v>59</v>
      </c>
      <c r="F53" s="17">
        <v>539721</v>
      </c>
      <c r="G53" s="18">
        <f t="shared" si="1"/>
        <v>7.5982309376814378E-3</v>
      </c>
      <c r="H53" s="17">
        <v>531999</v>
      </c>
      <c r="I53" s="18">
        <f t="shared" si="2"/>
        <v>7.1465893257405952E-3</v>
      </c>
      <c r="J53" s="17">
        <v>7722</v>
      </c>
      <c r="K53" s="16">
        <v>2.42</v>
      </c>
      <c r="L53" s="17">
        <v>230724</v>
      </c>
      <c r="M53" s="17">
        <f t="shared" si="3"/>
        <v>558</v>
      </c>
      <c r="N53" s="18">
        <f t="shared" si="4"/>
        <v>2.4243372174865096E-3</v>
      </c>
      <c r="O53" s="17">
        <v>220186</v>
      </c>
      <c r="P53" s="56">
        <f t="shared" si="5"/>
        <v>7.1400800457404228E-3</v>
      </c>
      <c r="Q53" s="17">
        <f t="shared" si="6"/>
        <v>1561</v>
      </c>
      <c r="R53" s="60">
        <f t="shared" ref="R53:R58" si="13">M53/Q53</f>
        <v>0.35746316463805256</v>
      </c>
      <c r="S53" s="17">
        <v>10538</v>
      </c>
      <c r="T53" s="18">
        <v>4.5999999999999999E-2</v>
      </c>
    </row>
    <row r="54" spans="1:20" s="16" customFormat="1" x14ac:dyDescent="0.45">
      <c r="A54" s="16">
        <v>2012</v>
      </c>
      <c r="B54" s="16" t="s">
        <v>20</v>
      </c>
      <c r="D54" s="16">
        <v>59</v>
      </c>
      <c r="F54" s="17">
        <v>545880</v>
      </c>
      <c r="G54" s="18">
        <f t="shared" si="1"/>
        <v>1.14114514721495E-2</v>
      </c>
      <c r="H54" s="17">
        <v>538151</v>
      </c>
      <c r="I54" s="18">
        <f t="shared" si="2"/>
        <v>1.1563931511149457E-2</v>
      </c>
      <c r="J54" s="17">
        <v>7729</v>
      </c>
      <c r="K54" s="16">
        <v>2.42</v>
      </c>
      <c r="L54" s="17">
        <v>231657</v>
      </c>
      <c r="M54" s="17">
        <f t="shared" si="3"/>
        <v>933</v>
      </c>
      <c r="N54" s="18">
        <f t="shared" si="4"/>
        <v>4.0437925833463357E-3</v>
      </c>
      <c r="O54" s="17">
        <v>222732</v>
      </c>
      <c r="P54" s="56">
        <f t="shared" si="5"/>
        <v>1.1562951322972395E-2</v>
      </c>
      <c r="Q54" s="17">
        <f t="shared" si="6"/>
        <v>2546</v>
      </c>
      <c r="R54" s="60">
        <f t="shared" si="13"/>
        <v>0.36645718774548314</v>
      </c>
      <c r="S54" s="17">
        <v>8925</v>
      </c>
      <c r="T54" s="18">
        <v>3.9E-2</v>
      </c>
    </row>
    <row r="55" spans="1:20" s="16" customFormat="1" x14ac:dyDescent="0.45">
      <c r="A55" s="16">
        <v>2013</v>
      </c>
      <c r="B55" s="16" t="s">
        <v>20</v>
      </c>
      <c r="D55" s="16">
        <v>59</v>
      </c>
      <c r="F55" s="17">
        <v>551411</v>
      </c>
      <c r="G55" s="18">
        <f t="shared" si="1"/>
        <v>1.0132263501135781E-2</v>
      </c>
      <c r="H55" s="17">
        <v>543508</v>
      </c>
      <c r="I55" s="18">
        <f t="shared" si="2"/>
        <v>9.9544551622128361E-3</v>
      </c>
      <c r="J55" s="17">
        <v>7903</v>
      </c>
      <c r="K55" s="16">
        <v>2.42</v>
      </c>
      <c r="L55" s="17">
        <v>232709</v>
      </c>
      <c r="M55" s="17">
        <f t="shared" si="3"/>
        <v>1052</v>
      </c>
      <c r="N55" s="18">
        <f t="shared" si="4"/>
        <v>4.5411966830270619E-3</v>
      </c>
      <c r="O55" s="17">
        <v>224942</v>
      </c>
      <c r="P55" s="56">
        <f t="shared" si="5"/>
        <v>9.9222383851444787E-3</v>
      </c>
      <c r="Q55" s="17">
        <f t="shared" si="6"/>
        <v>2210</v>
      </c>
      <c r="R55" s="60">
        <f t="shared" si="13"/>
        <v>0.47601809954751129</v>
      </c>
      <c r="S55" s="17">
        <v>7767</v>
      </c>
      <c r="T55" s="18">
        <v>3.3000000000000002E-2</v>
      </c>
    </row>
    <row r="56" spans="1:20" s="16" customFormat="1" x14ac:dyDescent="0.45">
      <c r="A56" s="16">
        <v>2014</v>
      </c>
      <c r="B56" s="16" t="s">
        <v>20</v>
      </c>
      <c r="D56" s="16">
        <v>59</v>
      </c>
      <c r="F56" s="17">
        <v>558610</v>
      </c>
      <c r="G56" s="18">
        <f t="shared" si="1"/>
        <v>1.3055597367480881E-2</v>
      </c>
      <c r="H56" s="17">
        <v>550696</v>
      </c>
      <c r="I56" s="18">
        <f t="shared" si="2"/>
        <v>1.322519631725752E-2</v>
      </c>
      <c r="J56" s="17">
        <v>7914</v>
      </c>
      <c r="K56" s="16">
        <v>2.42</v>
      </c>
      <c r="L56" s="17">
        <v>234371</v>
      </c>
      <c r="M56" s="17">
        <f t="shared" si="3"/>
        <v>1662</v>
      </c>
      <c r="N56" s="18">
        <f t="shared" si="4"/>
        <v>7.1419670060032057E-3</v>
      </c>
      <c r="O56" s="17">
        <v>227944</v>
      </c>
      <c r="P56" s="56">
        <f t="shared" si="5"/>
        <v>1.3345662437428315E-2</v>
      </c>
      <c r="Q56" s="17">
        <f t="shared" si="6"/>
        <v>3002</v>
      </c>
      <c r="R56" s="60">
        <f t="shared" si="13"/>
        <v>0.5536309127248501</v>
      </c>
      <c r="S56" s="17">
        <v>6427</v>
      </c>
      <c r="T56" s="18">
        <v>2.7E-2</v>
      </c>
    </row>
    <row r="57" spans="1:20" s="16" customFormat="1" x14ac:dyDescent="0.45">
      <c r="A57" s="16">
        <v>2015</v>
      </c>
      <c r="B57" s="16" t="s">
        <v>20</v>
      </c>
      <c r="D57" s="16">
        <v>59</v>
      </c>
      <c r="F57" s="17">
        <v>564619</v>
      </c>
      <c r="G57" s="18">
        <f t="shared" si="1"/>
        <v>1.0757057696783087E-2</v>
      </c>
      <c r="H57" s="17">
        <v>556687</v>
      </c>
      <c r="I57" s="18">
        <f t="shared" si="2"/>
        <v>1.087896044278513E-2</v>
      </c>
      <c r="J57" s="17">
        <v>7932</v>
      </c>
      <c r="K57" s="16">
        <v>2.42</v>
      </c>
      <c r="L57" s="17">
        <v>237093</v>
      </c>
      <c r="M57" s="17">
        <f t="shared" si="3"/>
        <v>2722</v>
      </c>
      <c r="N57" s="18">
        <f t="shared" si="4"/>
        <v>1.1614064880040619E-2</v>
      </c>
      <c r="O57" s="17">
        <v>230469</v>
      </c>
      <c r="P57" s="56">
        <f t="shared" si="5"/>
        <v>1.1077282139472852E-2</v>
      </c>
      <c r="Q57" s="17">
        <f t="shared" si="6"/>
        <v>2525</v>
      </c>
      <c r="R57" s="60">
        <f t="shared" si="13"/>
        <v>1.0780198019801981</v>
      </c>
      <c r="S57" s="17">
        <v>6624</v>
      </c>
      <c r="T57" s="18">
        <v>2.8000000000000001E-2</v>
      </c>
    </row>
    <row r="58" spans="1:20" s="16" customFormat="1" x14ac:dyDescent="0.45">
      <c r="A58" s="16">
        <v>2016</v>
      </c>
      <c r="B58" s="16" t="s">
        <v>20</v>
      </c>
      <c r="D58" s="16">
        <v>59</v>
      </c>
      <c r="F58" s="17">
        <v>571711</v>
      </c>
      <c r="G58" s="18">
        <f t="shared" si="1"/>
        <v>1.2560682513340854E-2</v>
      </c>
      <c r="H58" s="17">
        <v>563663</v>
      </c>
      <c r="I58" s="18">
        <f t="shared" si="2"/>
        <v>1.2531278797600806E-2</v>
      </c>
      <c r="J58" s="17">
        <v>8048</v>
      </c>
      <c r="K58" s="16">
        <v>2.42</v>
      </c>
      <c r="L58" s="17">
        <v>238917</v>
      </c>
      <c r="M58" s="17">
        <f t="shared" si="3"/>
        <v>1824</v>
      </c>
      <c r="N58" s="18">
        <f t="shared" si="4"/>
        <v>7.6931836874137996E-3</v>
      </c>
      <c r="O58" s="17">
        <v>233358</v>
      </c>
      <c r="P58" s="56">
        <f t="shared" si="5"/>
        <v>1.2535308436275594E-2</v>
      </c>
      <c r="Q58" s="17">
        <f t="shared" si="6"/>
        <v>2889</v>
      </c>
      <c r="R58" s="60">
        <f t="shared" si="13"/>
        <v>0.63136033229491173</v>
      </c>
      <c r="S58" s="17">
        <v>5559</v>
      </c>
      <c r="T58" s="18">
        <v>2.3E-2</v>
      </c>
    </row>
    <row r="59" spans="1:20" s="19" customFormat="1" x14ac:dyDescent="0.45">
      <c r="A59" s="19">
        <v>2010</v>
      </c>
      <c r="B59" s="19" t="s">
        <v>21</v>
      </c>
      <c r="D59" s="19">
        <v>69</v>
      </c>
      <c r="F59" s="20">
        <v>300532</v>
      </c>
      <c r="G59" s="21"/>
      <c r="H59" s="20">
        <v>292002</v>
      </c>
      <c r="I59" s="21"/>
      <c r="J59" s="20">
        <v>8530</v>
      </c>
      <c r="K59" s="19">
        <v>2.42</v>
      </c>
      <c r="L59" s="20">
        <v>132835</v>
      </c>
      <c r="M59" s="20"/>
      <c r="N59" s="21"/>
      <c r="O59" s="20">
        <v>120676</v>
      </c>
      <c r="P59" s="50"/>
      <c r="Q59" s="20"/>
      <c r="R59" s="60"/>
      <c r="S59" s="20">
        <v>12159</v>
      </c>
      <c r="T59" s="21">
        <v>9.1999999999999998E-2</v>
      </c>
    </row>
    <row r="60" spans="1:20" s="19" customFormat="1" x14ac:dyDescent="0.45">
      <c r="A60" s="19">
        <v>2011</v>
      </c>
      <c r="B60" s="19" t="s">
        <v>21</v>
      </c>
      <c r="D60" s="19">
        <v>69</v>
      </c>
      <c r="F60" s="20">
        <v>305078</v>
      </c>
      <c r="G60" s="21">
        <f t="shared" si="1"/>
        <v>1.5126508990723118E-2</v>
      </c>
      <c r="H60" s="20">
        <v>296702</v>
      </c>
      <c r="I60" s="21">
        <f t="shared" si="2"/>
        <v>1.6095780165889275E-2</v>
      </c>
      <c r="J60" s="20">
        <v>8376</v>
      </c>
      <c r="K60" s="19">
        <v>2.42</v>
      </c>
      <c r="L60" s="20">
        <v>134051</v>
      </c>
      <c r="M60" s="20">
        <f t="shared" si="3"/>
        <v>1216</v>
      </c>
      <c r="N60" s="21">
        <f t="shared" si="4"/>
        <v>9.1542138743554036E-3</v>
      </c>
      <c r="O60" s="20">
        <v>122593</v>
      </c>
      <c r="P60" s="50">
        <f t="shared" si="5"/>
        <v>1.5885511617885911E-2</v>
      </c>
      <c r="Q60" s="20">
        <f t="shared" si="6"/>
        <v>1917</v>
      </c>
      <c r="R60" s="60">
        <f t="shared" ref="R60:R65" si="14">M60/Q60</f>
        <v>0.63432446531038078</v>
      </c>
      <c r="S60" s="20">
        <v>11458</v>
      </c>
      <c r="T60" s="21">
        <v>8.5999999999999993E-2</v>
      </c>
    </row>
    <row r="61" spans="1:20" s="19" customFormat="1" x14ac:dyDescent="0.45">
      <c r="A61" s="19">
        <v>2012</v>
      </c>
      <c r="B61" s="19" t="s">
        <v>21</v>
      </c>
      <c r="D61" s="19">
        <v>69</v>
      </c>
      <c r="F61" s="20">
        <v>310717</v>
      </c>
      <c r="G61" s="21">
        <f t="shared" si="1"/>
        <v>1.8483797586191071E-2</v>
      </c>
      <c r="H61" s="20">
        <v>302270</v>
      </c>
      <c r="I61" s="21">
        <f t="shared" si="2"/>
        <v>1.8766304237922225E-2</v>
      </c>
      <c r="J61" s="20">
        <v>8447</v>
      </c>
      <c r="K61" s="19">
        <v>2.42</v>
      </c>
      <c r="L61" s="20">
        <v>135411</v>
      </c>
      <c r="M61" s="20">
        <f t="shared" si="3"/>
        <v>1360</v>
      </c>
      <c r="N61" s="21">
        <f t="shared" si="4"/>
        <v>1.0145392425270979E-2</v>
      </c>
      <c r="O61" s="20">
        <v>124868</v>
      </c>
      <c r="P61" s="50">
        <f t="shared" si="5"/>
        <v>1.8557340141769921E-2</v>
      </c>
      <c r="Q61" s="20">
        <f t="shared" si="6"/>
        <v>2275</v>
      </c>
      <c r="R61" s="60">
        <f t="shared" si="14"/>
        <v>0.59780219780219779</v>
      </c>
      <c r="S61" s="20">
        <v>10543</v>
      </c>
      <c r="T61" s="21">
        <v>7.8E-2</v>
      </c>
    </row>
    <row r="62" spans="1:20" s="19" customFormat="1" x14ac:dyDescent="0.45">
      <c r="A62" s="19">
        <v>2013</v>
      </c>
      <c r="B62" s="19" t="s">
        <v>21</v>
      </c>
      <c r="D62" s="19">
        <v>69</v>
      </c>
      <c r="F62" s="20">
        <v>316284</v>
      </c>
      <c r="G62" s="21">
        <f t="shared" si="1"/>
        <v>1.7916625096148584E-2</v>
      </c>
      <c r="H62" s="20">
        <v>307661</v>
      </c>
      <c r="I62" s="21">
        <f t="shared" si="2"/>
        <v>1.7835048135772653E-2</v>
      </c>
      <c r="J62" s="20">
        <v>8623</v>
      </c>
      <c r="K62" s="19">
        <v>2.42</v>
      </c>
      <c r="L62" s="20">
        <v>137431</v>
      </c>
      <c r="M62" s="20">
        <f t="shared" si="3"/>
        <v>2020</v>
      </c>
      <c r="N62" s="21">
        <f t="shared" si="4"/>
        <v>1.4917547318903192E-2</v>
      </c>
      <c r="O62" s="20">
        <v>127042</v>
      </c>
      <c r="P62" s="50">
        <f t="shared" si="5"/>
        <v>1.7410385366947497E-2</v>
      </c>
      <c r="Q62" s="20">
        <f t="shared" si="6"/>
        <v>2174</v>
      </c>
      <c r="R62" s="60">
        <f t="shared" si="14"/>
        <v>0.92916283348666051</v>
      </c>
      <c r="S62" s="20">
        <v>10389</v>
      </c>
      <c r="T62" s="21">
        <v>7.5999999999999998E-2</v>
      </c>
    </row>
    <row r="63" spans="1:20" s="19" customFormat="1" x14ac:dyDescent="0.45">
      <c r="A63" s="19">
        <v>2014</v>
      </c>
      <c r="B63" s="19" t="s">
        <v>21</v>
      </c>
      <c r="D63" s="19">
        <v>69</v>
      </c>
      <c r="F63" s="20">
        <v>324105</v>
      </c>
      <c r="G63" s="21">
        <f t="shared" si="1"/>
        <v>2.4727776302310583E-2</v>
      </c>
      <c r="H63" s="20">
        <v>315167</v>
      </c>
      <c r="I63" s="21">
        <f t="shared" si="2"/>
        <v>2.4396982392958483E-2</v>
      </c>
      <c r="J63" s="20">
        <v>8938</v>
      </c>
      <c r="K63" s="19">
        <v>2.42</v>
      </c>
      <c r="L63" s="20">
        <v>140013</v>
      </c>
      <c r="M63" s="20">
        <f t="shared" si="3"/>
        <v>2582</v>
      </c>
      <c r="N63" s="21">
        <f t="shared" si="4"/>
        <v>1.8787609782363515E-2</v>
      </c>
      <c r="O63" s="20">
        <v>130068</v>
      </c>
      <c r="P63" s="50">
        <f t="shared" si="5"/>
        <v>2.3818894538813935E-2</v>
      </c>
      <c r="Q63" s="20">
        <f t="shared" si="6"/>
        <v>3026</v>
      </c>
      <c r="R63" s="60">
        <f t="shared" si="14"/>
        <v>0.85327164573694647</v>
      </c>
      <c r="S63" s="20">
        <v>9945</v>
      </c>
      <c r="T63" s="21">
        <v>7.0999999999999994E-2</v>
      </c>
    </row>
    <row r="64" spans="1:20" s="19" customFormat="1" x14ac:dyDescent="0.45">
      <c r="A64" s="19">
        <v>2015</v>
      </c>
      <c r="B64" s="19" t="s">
        <v>21</v>
      </c>
      <c r="D64" s="19">
        <v>69</v>
      </c>
      <c r="F64" s="20">
        <v>332830</v>
      </c>
      <c r="G64" s="21">
        <f t="shared" si="1"/>
        <v>2.692028817821385E-2</v>
      </c>
      <c r="H64" s="20">
        <v>323457</v>
      </c>
      <c r="I64" s="21">
        <f t="shared" si="2"/>
        <v>2.6303515279201186E-2</v>
      </c>
      <c r="J64" s="20">
        <v>9373</v>
      </c>
      <c r="K64" s="19">
        <v>2.42</v>
      </c>
      <c r="L64" s="20">
        <v>142711</v>
      </c>
      <c r="M64" s="20">
        <f t="shared" si="3"/>
        <v>2698</v>
      </c>
      <c r="N64" s="21">
        <f t="shared" si="4"/>
        <v>1.9269639247784135E-2</v>
      </c>
      <c r="O64" s="20">
        <v>133417</v>
      </c>
      <c r="P64" s="50">
        <f t="shared" si="5"/>
        <v>2.574807024018206E-2</v>
      </c>
      <c r="Q64" s="20">
        <f t="shared" si="6"/>
        <v>3349</v>
      </c>
      <c r="R64" s="60">
        <f t="shared" si="14"/>
        <v>0.80561361600477754</v>
      </c>
      <c r="S64" s="20">
        <v>9294</v>
      </c>
      <c r="T64" s="21">
        <v>6.5000000000000002E-2</v>
      </c>
    </row>
    <row r="65" spans="1:20" s="19" customFormat="1" x14ac:dyDescent="0.45">
      <c r="A65" s="19">
        <v>2016</v>
      </c>
      <c r="B65" s="19" t="s">
        <v>21</v>
      </c>
      <c r="D65" s="19">
        <v>69</v>
      </c>
      <c r="F65" s="20">
        <v>338663</v>
      </c>
      <c r="G65" s="21">
        <f t="shared" si="1"/>
        <v>1.7525463449809212E-2</v>
      </c>
      <c r="H65" s="20">
        <v>329340</v>
      </c>
      <c r="I65" s="21">
        <f t="shared" si="2"/>
        <v>1.8187888962056781E-2</v>
      </c>
      <c r="J65" s="20">
        <v>9323</v>
      </c>
      <c r="K65" s="19">
        <v>2.4300000000000002</v>
      </c>
      <c r="L65" s="20">
        <v>144976</v>
      </c>
      <c r="M65" s="20">
        <f t="shared" si="3"/>
        <v>2265</v>
      </c>
      <c r="N65" s="21">
        <f t="shared" si="4"/>
        <v>1.5871236274709027E-2</v>
      </c>
      <c r="O65" s="20">
        <v>135762</v>
      </c>
      <c r="P65" s="50">
        <f t="shared" si="5"/>
        <v>1.7576470764595217E-2</v>
      </c>
      <c r="Q65" s="20">
        <f t="shared" si="6"/>
        <v>2345</v>
      </c>
      <c r="R65" s="60">
        <f t="shared" si="14"/>
        <v>0.9658848614072495</v>
      </c>
      <c r="S65" s="20">
        <v>9214</v>
      </c>
      <c r="T65" s="21">
        <v>6.4000000000000001E-2</v>
      </c>
    </row>
    <row r="66" spans="1:20" s="22" customFormat="1" x14ac:dyDescent="0.45">
      <c r="A66" s="22">
        <v>2010</v>
      </c>
      <c r="B66" s="22" t="s">
        <v>22</v>
      </c>
      <c r="D66" s="22">
        <v>123</v>
      </c>
      <c r="F66" s="23">
        <v>254230</v>
      </c>
      <c r="G66" s="24"/>
      <c r="H66" s="23">
        <v>248335</v>
      </c>
      <c r="I66" s="24"/>
      <c r="J66" s="23">
        <v>5895</v>
      </c>
      <c r="K66" s="22">
        <v>2.76</v>
      </c>
      <c r="L66" s="23">
        <v>96454</v>
      </c>
      <c r="M66" s="23"/>
      <c r="N66" s="24"/>
      <c r="O66" s="23">
        <v>89849</v>
      </c>
      <c r="P66" s="57"/>
      <c r="Q66" s="23"/>
      <c r="R66" s="60"/>
      <c r="S66" s="23">
        <v>6605</v>
      </c>
      <c r="T66" s="24">
        <v>6.9000000000000006E-2</v>
      </c>
    </row>
    <row r="67" spans="1:20" s="22" customFormat="1" x14ac:dyDescent="0.45">
      <c r="A67" s="22">
        <v>2011</v>
      </c>
      <c r="B67" s="22" t="s">
        <v>22</v>
      </c>
      <c r="D67" s="22">
        <v>123</v>
      </c>
      <c r="F67" s="23">
        <v>258551</v>
      </c>
      <c r="G67" s="24">
        <f t="shared" si="1"/>
        <v>1.6996420564056168E-2</v>
      </c>
      <c r="H67" s="23">
        <v>252679</v>
      </c>
      <c r="I67" s="24">
        <f t="shared" si="2"/>
        <v>1.7492500050335234E-2</v>
      </c>
      <c r="J67" s="23">
        <v>5872</v>
      </c>
      <c r="K67" s="22">
        <v>2.76</v>
      </c>
      <c r="L67" s="23">
        <v>97263</v>
      </c>
      <c r="M67" s="23">
        <f t="shared" si="3"/>
        <v>809</v>
      </c>
      <c r="N67" s="24">
        <f t="shared" si="4"/>
        <v>8.3874178364816386E-3</v>
      </c>
      <c r="O67" s="23">
        <v>91412</v>
      </c>
      <c r="P67" s="57">
        <f t="shared" si="5"/>
        <v>1.7395853042326569E-2</v>
      </c>
      <c r="Q67" s="23">
        <f t="shared" si="6"/>
        <v>1563</v>
      </c>
      <c r="R67" s="60">
        <f t="shared" ref="R67:R72" si="15">M67/Q67</f>
        <v>0.51759436980166351</v>
      </c>
      <c r="S67" s="23">
        <v>5851</v>
      </c>
      <c r="T67" s="24">
        <v>0.06</v>
      </c>
    </row>
    <row r="68" spans="1:20" s="22" customFormat="1" x14ac:dyDescent="0.45">
      <c r="A68" s="22">
        <v>2012</v>
      </c>
      <c r="B68" s="22" t="s">
        <v>22</v>
      </c>
      <c r="D68" s="22">
        <v>123</v>
      </c>
      <c r="F68" s="23">
        <v>263924</v>
      </c>
      <c r="G68" s="24">
        <f t="shared" si="1"/>
        <v>2.0781199840650393E-2</v>
      </c>
      <c r="H68" s="23">
        <v>258077</v>
      </c>
      <c r="I68" s="24">
        <f t="shared" si="2"/>
        <v>2.1363073306448103E-2</v>
      </c>
      <c r="J68" s="23">
        <v>5847</v>
      </c>
      <c r="K68" s="22">
        <v>2.77</v>
      </c>
      <c r="L68" s="23">
        <v>98195</v>
      </c>
      <c r="M68" s="23">
        <f t="shared" si="3"/>
        <v>932</v>
      </c>
      <c r="N68" s="24">
        <f t="shared" si="4"/>
        <v>9.5822666378787419E-3</v>
      </c>
      <c r="O68" s="23">
        <v>93336</v>
      </c>
      <c r="P68" s="57">
        <f t="shared" si="5"/>
        <v>2.1047564871132893E-2</v>
      </c>
      <c r="Q68" s="23">
        <f t="shared" si="6"/>
        <v>1924</v>
      </c>
      <c r="R68" s="60">
        <f t="shared" si="15"/>
        <v>0.48440748440748443</v>
      </c>
      <c r="S68" s="23">
        <v>4859</v>
      </c>
      <c r="T68" s="24">
        <v>0.05</v>
      </c>
    </row>
    <row r="69" spans="1:20" s="22" customFormat="1" x14ac:dyDescent="0.45">
      <c r="A69" s="22">
        <v>2013</v>
      </c>
      <c r="B69" s="22" t="s">
        <v>22</v>
      </c>
      <c r="D69" s="22">
        <v>123</v>
      </c>
      <c r="F69" s="23">
        <v>269981</v>
      </c>
      <c r="G69" s="24">
        <f t="shared" ref="G69:G72" si="16">(F69-F68)/F68</f>
        <v>2.2949788575499008E-2</v>
      </c>
      <c r="H69" s="23">
        <v>264134</v>
      </c>
      <c r="I69" s="24">
        <f t="shared" ref="I69:I72" si="17">(H69-H68)/H68</f>
        <v>2.3469739651344367E-2</v>
      </c>
      <c r="J69" s="23">
        <v>5847</v>
      </c>
      <c r="K69" s="22">
        <v>2.77</v>
      </c>
      <c r="L69" s="23">
        <v>99450</v>
      </c>
      <c r="M69" s="23">
        <f t="shared" ref="M69:M80" si="18">L69-L68</f>
        <v>1255</v>
      </c>
      <c r="N69" s="24">
        <f t="shared" ref="N69:N72" si="19">(L69-L68)/L68</f>
        <v>1.2780691481236315E-2</v>
      </c>
      <c r="O69" s="23">
        <v>95485</v>
      </c>
      <c r="P69" s="57">
        <f t="shared" ref="P69:P72" si="20">(O69-O68)/O68</f>
        <v>2.3024342161652524E-2</v>
      </c>
      <c r="Q69" s="23">
        <f t="shared" ref="Q69:Q72" si="21">O69-O68</f>
        <v>2149</v>
      </c>
      <c r="R69" s="60">
        <f t="shared" si="15"/>
        <v>0.58399255467659372</v>
      </c>
      <c r="S69" s="23">
        <v>3965</v>
      </c>
      <c r="T69" s="24">
        <v>0.04</v>
      </c>
    </row>
    <row r="70" spans="1:20" s="22" customFormat="1" x14ac:dyDescent="0.45">
      <c r="A70" s="22">
        <v>2014</v>
      </c>
      <c r="B70" s="22" t="s">
        <v>22</v>
      </c>
      <c r="D70" s="22">
        <v>123</v>
      </c>
      <c r="F70" s="23">
        <v>275845</v>
      </c>
      <c r="G70" s="24">
        <f t="shared" si="16"/>
        <v>2.1720046966267996E-2</v>
      </c>
      <c r="H70" s="23">
        <v>271084</v>
      </c>
      <c r="I70" s="24">
        <f t="shared" si="17"/>
        <v>2.6312402038359318E-2</v>
      </c>
      <c r="J70" s="23">
        <v>4761</v>
      </c>
      <c r="K70" s="22">
        <v>2.77</v>
      </c>
      <c r="L70" s="23">
        <v>100851</v>
      </c>
      <c r="M70" s="23">
        <f t="shared" si="18"/>
        <v>1401</v>
      </c>
      <c r="N70" s="24">
        <f t="shared" si="19"/>
        <v>1.4087481146304676E-2</v>
      </c>
      <c r="O70" s="23">
        <v>97953</v>
      </c>
      <c r="P70" s="57">
        <f t="shared" si="20"/>
        <v>2.5846991674084933E-2</v>
      </c>
      <c r="Q70" s="23">
        <f t="shared" si="21"/>
        <v>2468</v>
      </c>
      <c r="R70" s="60">
        <f t="shared" si="15"/>
        <v>0.56766612641815239</v>
      </c>
      <c r="S70" s="23">
        <v>2898</v>
      </c>
      <c r="T70" s="24">
        <v>2.9000000000000001E-2</v>
      </c>
    </row>
    <row r="71" spans="1:20" s="22" customFormat="1" x14ac:dyDescent="0.45">
      <c r="A71" s="22">
        <v>2015</v>
      </c>
      <c r="B71" s="22" t="s">
        <v>22</v>
      </c>
      <c r="D71" s="22">
        <v>123</v>
      </c>
      <c r="F71" s="23">
        <v>284571</v>
      </c>
      <c r="G71" s="24">
        <f t="shared" si="16"/>
        <v>3.1633707335641394E-2</v>
      </c>
      <c r="H71" s="23">
        <v>279540</v>
      </c>
      <c r="I71" s="24">
        <f t="shared" si="17"/>
        <v>3.1193283262752506E-2</v>
      </c>
      <c r="J71" s="23">
        <v>5031</v>
      </c>
      <c r="K71" s="22">
        <v>2.77</v>
      </c>
      <c r="L71" s="23">
        <v>103219</v>
      </c>
      <c r="M71" s="23">
        <f t="shared" si="18"/>
        <v>2368</v>
      </c>
      <c r="N71" s="24">
        <f t="shared" si="19"/>
        <v>2.3480183637247028E-2</v>
      </c>
      <c r="O71" s="23">
        <v>100872</v>
      </c>
      <c r="P71" s="57">
        <f t="shared" si="20"/>
        <v>2.9800006125386667E-2</v>
      </c>
      <c r="Q71" s="23">
        <f t="shared" si="21"/>
        <v>2919</v>
      </c>
      <c r="R71" s="60">
        <f t="shared" si="15"/>
        <v>0.81123672490578969</v>
      </c>
      <c r="S71" s="23">
        <v>2347</v>
      </c>
      <c r="T71" s="24">
        <v>2.3E-2</v>
      </c>
    </row>
    <row r="72" spans="1:20" s="22" customFormat="1" x14ac:dyDescent="0.45">
      <c r="A72" s="22">
        <v>2016</v>
      </c>
      <c r="B72" s="22" t="s">
        <v>22</v>
      </c>
      <c r="D72" s="22">
        <v>123</v>
      </c>
      <c r="F72" s="23">
        <v>294397</v>
      </c>
      <c r="G72" s="24">
        <f t="shared" si="16"/>
        <v>3.4529168467623196E-2</v>
      </c>
      <c r="H72" s="23">
        <v>289366</v>
      </c>
      <c r="I72" s="24">
        <f t="shared" si="17"/>
        <v>3.5150604564641912E-2</v>
      </c>
      <c r="J72" s="23">
        <v>5031</v>
      </c>
      <c r="K72" s="22">
        <v>2.78</v>
      </c>
      <c r="L72" s="23">
        <v>105720</v>
      </c>
      <c r="M72" s="23">
        <f t="shared" si="18"/>
        <v>2501</v>
      </c>
      <c r="N72" s="24">
        <f t="shared" si="19"/>
        <v>2.4230035167943885E-2</v>
      </c>
      <c r="O72" s="23">
        <v>104218</v>
      </c>
      <c r="P72" s="57">
        <f t="shared" si="20"/>
        <v>3.3170751050836701E-2</v>
      </c>
      <c r="Q72" s="23">
        <f t="shared" si="21"/>
        <v>3346</v>
      </c>
      <c r="R72" s="60">
        <f t="shared" si="15"/>
        <v>0.74745965331739395</v>
      </c>
      <c r="S72" s="23">
        <v>1502</v>
      </c>
      <c r="T72" s="24">
        <v>1.4E-2</v>
      </c>
    </row>
    <row r="73" spans="1:20" x14ac:dyDescent="0.45">
      <c r="G73" s="26"/>
      <c r="M73" s="5"/>
    </row>
    <row r="74" spans="1:20" x14ac:dyDescent="0.45">
      <c r="A74">
        <v>2010</v>
      </c>
      <c r="B74" t="s">
        <v>23</v>
      </c>
      <c r="E74">
        <v>2010</v>
      </c>
      <c r="F74" s="27">
        <f>SUM(F66+F59+F52+F45+F38+F31+F24+F17+F10+F3)</f>
        <v>3979890</v>
      </c>
      <c r="G74" s="27"/>
      <c r="H74" s="27">
        <f t="shared" ref="H74:S74" si="22">SUM(H66+H59+H52+H45+H38+H31+H24+H17+H10+H3)</f>
        <v>3903491</v>
      </c>
      <c r="I74" s="27"/>
      <c r="J74" s="27">
        <f t="shared" si="22"/>
        <v>76399</v>
      </c>
      <c r="K74" s="35">
        <f t="shared" ref="K74:K80" si="23">F74/L74</f>
        <v>2.4006883772104435</v>
      </c>
      <c r="L74" s="27">
        <f t="shared" si="22"/>
        <v>1657812</v>
      </c>
      <c r="M74" s="5"/>
      <c r="N74" s="27"/>
      <c r="O74" s="27">
        <f t="shared" si="22"/>
        <v>1555570</v>
      </c>
      <c r="P74" s="27"/>
      <c r="Q74" s="27"/>
      <c r="R74" s="59"/>
      <c r="S74" s="1">
        <f t="shared" si="22"/>
        <v>102242</v>
      </c>
      <c r="T74" s="26">
        <f t="shared" ref="T74:T80" si="24">S74/L74</f>
        <v>6.1672855546949838E-2</v>
      </c>
    </row>
    <row r="75" spans="1:20" x14ac:dyDescent="0.45">
      <c r="A75">
        <v>2011</v>
      </c>
      <c r="B75" t="s">
        <v>23</v>
      </c>
      <c r="E75">
        <v>2011</v>
      </c>
      <c r="F75" s="27">
        <f t="shared" ref="F75:S80" si="25">SUM(F67+F60+F53+F46+F39+F32+F25+F18+F11+F4)</f>
        <v>4049439</v>
      </c>
      <c r="G75" s="26">
        <f t="shared" ref="G75:I80" si="26">(F75-F74)/F74</f>
        <v>1.7475106095897124E-2</v>
      </c>
      <c r="H75" s="27">
        <f t="shared" si="25"/>
        <v>3971394</v>
      </c>
      <c r="I75" s="26">
        <f t="shared" si="26"/>
        <v>1.7395454479080391E-2</v>
      </c>
      <c r="J75" s="27">
        <f t="shared" si="25"/>
        <v>78045</v>
      </c>
      <c r="K75" s="35">
        <f t="shared" si="23"/>
        <v>2.4315580700481814</v>
      </c>
      <c r="L75" s="27">
        <f t="shared" si="25"/>
        <v>1665368</v>
      </c>
      <c r="M75" s="5">
        <f>L75-L74</f>
        <v>7556</v>
      </c>
      <c r="N75" s="26">
        <f t="shared" ref="N75" si="27">(L75-L74)/L74</f>
        <v>4.5578147582476178E-3</v>
      </c>
      <c r="O75" s="27">
        <f t="shared" si="25"/>
        <v>1582698</v>
      </c>
      <c r="P75" s="27"/>
      <c r="Q75" s="27">
        <f>O75-O74</f>
        <v>27128</v>
      </c>
      <c r="R75" s="61">
        <f t="shared" ref="R75:R80" si="28">M75/Q75</f>
        <v>0.27853140666470066</v>
      </c>
      <c r="S75" s="1">
        <f t="shared" si="25"/>
        <v>82671</v>
      </c>
      <c r="T75" s="26">
        <f t="shared" si="24"/>
        <v>4.9641280485754502E-2</v>
      </c>
    </row>
    <row r="76" spans="1:20" x14ac:dyDescent="0.45">
      <c r="A76">
        <v>2012</v>
      </c>
      <c r="B76" t="s">
        <v>23</v>
      </c>
      <c r="E76">
        <v>2012</v>
      </c>
      <c r="F76" s="27">
        <f t="shared" si="25"/>
        <v>4120647</v>
      </c>
      <c r="G76" s="26">
        <f t="shared" si="26"/>
        <v>1.7584658023000223E-2</v>
      </c>
      <c r="H76" s="27">
        <f t="shared" si="25"/>
        <v>4042576</v>
      </c>
      <c r="I76" s="26">
        <f t="shared" si="26"/>
        <v>1.792368120614575E-2</v>
      </c>
      <c r="J76" s="27">
        <f t="shared" si="25"/>
        <v>78071</v>
      </c>
      <c r="K76" s="35">
        <f t="shared" si="23"/>
        <v>2.4592538172130287</v>
      </c>
      <c r="L76" s="27">
        <f t="shared" si="25"/>
        <v>1675568</v>
      </c>
      <c r="M76" s="5">
        <f t="shared" si="18"/>
        <v>10200</v>
      </c>
      <c r="N76" s="26">
        <f t="shared" ref="N76" si="29">(L76-L75)/L75</f>
        <v>6.1247724226717462E-3</v>
      </c>
      <c r="O76" s="27">
        <f t="shared" si="25"/>
        <v>1610914</v>
      </c>
      <c r="P76" s="27"/>
      <c r="Q76" s="27">
        <f t="shared" ref="Q76:Q80" si="30">O76-O75</f>
        <v>28216</v>
      </c>
      <c r="R76" s="61">
        <f t="shared" si="28"/>
        <v>0.36149702296569325</v>
      </c>
      <c r="S76" s="1">
        <f t="shared" si="25"/>
        <v>64653</v>
      </c>
      <c r="T76" s="26">
        <f t="shared" si="24"/>
        <v>3.8585721379257663E-2</v>
      </c>
    </row>
    <row r="77" spans="1:20" x14ac:dyDescent="0.45">
      <c r="A77">
        <v>2013</v>
      </c>
      <c r="B77" t="s">
        <v>23</v>
      </c>
      <c r="E77">
        <v>2013</v>
      </c>
      <c r="F77" s="27">
        <f t="shared" si="25"/>
        <v>4196014</v>
      </c>
      <c r="G77" s="26">
        <f t="shared" si="26"/>
        <v>1.8290088910794835E-2</v>
      </c>
      <c r="H77" s="27">
        <f t="shared" si="25"/>
        <v>4117120</v>
      </c>
      <c r="I77" s="26">
        <f t="shared" si="26"/>
        <v>1.8439727540063563E-2</v>
      </c>
      <c r="J77" s="27">
        <f t="shared" si="25"/>
        <v>78894</v>
      </c>
      <c r="K77" s="35">
        <f t="shared" si="23"/>
        <v>2.4751258351899663</v>
      </c>
      <c r="L77" s="27">
        <f t="shared" si="25"/>
        <v>1695273</v>
      </c>
      <c r="M77" s="5">
        <f t="shared" si="18"/>
        <v>19705</v>
      </c>
      <c r="N77" s="26">
        <f t="shared" ref="N77" si="31">(L77-L76)/L76</f>
        <v>1.1760191170993955E-2</v>
      </c>
      <c r="O77" s="27">
        <f t="shared" si="25"/>
        <v>1639712</v>
      </c>
      <c r="P77" s="27"/>
      <c r="Q77" s="27">
        <f t="shared" si="30"/>
        <v>28798</v>
      </c>
      <c r="R77" s="61">
        <f t="shared" si="28"/>
        <v>0.68424890617403988</v>
      </c>
      <c r="S77" s="1">
        <f t="shared" si="25"/>
        <v>55561</v>
      </c>
      <c r="T77" s="26">
        <f t="shared" si="24"/>
        <v>3.2774072376543485E-2</v>
      </c>
    </row>
    <row r="78" spans="1:20" x14ac:dyDescent="0.45">
      <c r="A78">
        <v>2014</v>
      </c>
      <c r="B78" t="s">
        <v>23</v>
      </c>
      <c r="E78">
        <v>2014</v>
      </c>
      <c r="F78" s="27">
        <f t="shared" si="25"/>
        <v>4273728</v>
      </c>
      <c r="G78" s="26">
        <f t="shared" si="26"/>
        <v>1.8520910559402328E-2</v>
      </c>
      <c r="H78" s="27">
        <f t="shared" si="25"/>
        <v>4194956</v>
      </c>
      <c r="I78" s="26">
        <f t="shared" si="26"/>
        <v>1.8905448468832582E-2</v>
      </c>
      <c r="J78" s="27">
        <f t="shared" si="25"/>
        <v>78772</v>
      </c>
      <c r="K78" s="35">
        <f t="shared" si="23"/>
        <v>2.4891191661560756</v>
      </c>
      <c r="L78" s="27">
        <f t="shared" si="25"/>
        <v>1716964</v>
      </c>
      <c r="M78" s="5">
        <f t="shared" si="18"/>
        <v>21691</v>
      </c>
      <c r="N78" s="26">
        <f t="shared" ref="N78" si="32">(L78-L77)/L77</f>
        <v>1.2794989361595448E-2</v>
      </c>
      <c r="O78" s="27">
        <f t="shared" si="25"/>
        <v>1669126</v>
      </c>
      <c r="P78" s="27"/>
      <c r="Q78" s="27">
        <f t="shared" si="30"/>
        <v>29414</v>
      </c>
      <c r="R78" s="61">
        <f t="shared" si="28"/>
        <v>0.7374379547154416</v>
      </c>
      <c r="S78" s="1">
        <f t="shared" si="25"/>
        <v>47838</v>
      </c>
      <c r="T78" s="26">
        <f t="shared" si="24"/>
        <v>2.7861970315044463E-2</v>
      </c>
    </row>
    <row r="79" spans="1:20" x14ac:dyDescent="0.45">
      <c r="A79">
        <v>2015</v>
      </c>
      <c r="B79" t="s">
        <v>23</v>
      </c>
      <c r="E79">
        <v>2015</v>
      </c>
      <c r="F79" s="27">
        <f t="shared" si="25"/>
        <v>4363269</v>
      </c>
      <c r="G79" s="26">
        <f t="shared" si="26"/>
        <v>2.0951497147221349E-2</v>
      </c>
      <c r="H79" s="27">
        <f t="shared" si="25"/>
        <v>4283141</v>
      </c>
      <c r="I79" s="26">
        <f t="shared" si="26"/>
        <v>2.102167460159296E-2</v>
      </c>
      <c r="J79" s="27">
        <f t="shared" si="25"/>
        <v>80128</v>
      </c>
      <c r="K79" s="35">
        <f t="shared" si="23"/>
        <v>2.5045527470603597</v>
      </c>
      <c r="L79" s="27">
        <f t="shared" si="25"/>
        <v>1742135</v>
      </c>
      <c r="M79" s="5">
        <f t="shared" si="18"/>
        <v>25171</v>
      </c>
      <c r="N79" s="26">
        <f t="shared" ref="N79" si="33">(L79-L78)/L78</f>
        <v>1.4660179246623691E-2</v>
      </c>
      <c r="O79" s="27">
        <f t="shared" si="25"/>
        <v>1701332</v>
      </c>
      <c r="P79" s="27"/>
      <c r="Q79" s="27">
        <f t="shared" si="30"/>
        <v>32206</v>
      </c>
      <c r="R79" s="61">
        <f t="shared" si="28"/>
        <v>0.78156244178103462</v>
      </c>
      <c r="S79" s="1">
        <f t="shared" si="25"/>
        <v>40804</v>
      </c>
      <c r="T79" s="26">
        <f t="shared" si="24"/>
        <v>2.3421835850838197E-2</v>
      </c>
    </row>
    <row r="80" spans="1:20" x14ac:dyDescent="0.45">
      <c r="A80">
        <v>2016</v>
      </c>
      <c r="B80" t="s">
        <v>23</v>
      </c>
      <c r="E80">
        <v>2016</v>
      </c>
      <c r="F80" s="27">
        <f t="shared" si="25"/>
        <v>4439768</v>
      </c>
      <c r="G80" s="26">
        <f t="shared" si="26"/>
        <v>1.7532496850411926E-2</v>
      </c>
      <c r="H80" s="27">
        <f t="shared" si="25"/>
        <v>4359622</v>
      </c>
      <c r="I80" s="26">
        <f t="shared" si="26"/>
        <v>1.7856288177297921E-2</v>
      </c>
      <c r="J80" s="27">
        <f t="shared" si="25"/>
        <v>80146</v>
      </c>
      <c r="K80" s="35">
        <f t="shared" si="23"/>
        <v>2.5104653424589372</v>
      </c>
      <c r="L80" s="27">
        <f t="shared" si="25"/>
        <v>1768504</v>
      </c>
      <c r="M80" s="5">
        <f t="shared" si="18"/>
        <v>26369</v>
      </c>
      <c r="N80" s="26">
        <f t="shared" ref="N80" si="34">(L80-L79)/L79</f>
        <v>1.51360256237318E-2</v>
      </c>
      <c r="O80" s="27">
        <f t="shared" si="25"/>
        <v>1730151</v>
      </c>
      <c r="P80" s="27"/>
      <c r="Q80" s="27">
        <f t="shared" si="30"/>
        <v>28819</v>
      </c>
      <c r="R80" s="61">
        <f t="shared" si="28"/>
        <v>0.91498664075783342</v>
      </c>
      <c r="S80" s="1">
        <f t="shared" si="25"/>
        <v>38353</v>
      </c>
      <c r="T80" s="26">
        <f t="shared" si="24"/>
        <v>2.168669112424965E-2</v>
      </c>
    </row>
    <row r="81" spans="1:17" x14ac:dyDescent="0.45">
      <c r="F81" s="27"/>
      <c r="G81" s="28"/>
      <c r="H81" s="28"/>
      <c r="I81" s="28"/>
      <c r="J81" s="28"/>
      <c r="K81" s="28"/>
      <c r="L81" s="27">
        <f>L80-L74</f>
        <v>110692</v>
      </c>
      <c r="M81" s="5"/>
      <c r="N81" s="28"/>
      <c r="O81" s="28"/>
      <c r="P81" s="28"/>
      <c r="Q81" s="28"/>
    </row>
    <row r="82" spans="1:17" x14ac:dyDescent="0.45"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x14ac:dyDescent="0.45">
      <c r="F83" s="27"/>
      <c r="L83" s="1"/>
      <c r="M83" s="1"/>
      <c r="N83" s="2"/>
    </row>
    <row r="84" spans="1:17" x14ac:dyDescent="0.45">
      <c r="F84" s="27"/>
      <c r="L84" s="1"/>
      <c r="M84" s="1"/>
      <c r="N84" s="2"/>
    </row>
    <row r="85" spans="1:17" x14ac:dyDescent="0.45">
      <c r="F85" s="27"/>
      <c r="L85" s="1"/>
      <c r="M85" s="1"/>
      <c r="N85" s="2"/>
    </row>
    <row r="86" spans="1:17" x14ac:dyDescent="0.45">
      <c r="F86" s="27"/>
      <c r="L86" s="1"/>
      <c r="M86" s="1"/>
      <c r="N86" s="2"/>
    </row>
    <row r="87" spans="1:17" x14ac:dyDescent="0.45">
      <c r="F87" s="27"/>
      <c r="L87" s="1"/>
      <c r="M87" s="1"/>
      <c r="N87" s="2"/>
    </row>
    <row r="88" spans="1:17" x14ac:dyDescent="0.45">
      <c r="F88" s="27"/>
      <c r="L88" s="1"/>
      <c r="M88" s="1"/>
      <c r="N88" s="2"/>
    </row>
    <row r="91" spans="1:17" x14ac:dyDescent="0.45">
      <c r="A91" t="s">
        <v>35</v>
      </c>
    </row>
    <row r="92" spans="1:17" x14ac:dyDescent="0.45">
      <c r="A92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9562-5319-404F-98E2-3FB34967C49E}">
  <dimension ref="A1:FI104"/>
  <sheetViews>
    <sheetView tabSelected="1" topLeftCell="A13" workbookViewId="0">
      <selection activeCell="A144" sqref="A144"/>
    </sheetView>
  </sheetViews>
  <sheetFormatPr defaultRowHeight="14.25" x14ac:dyDescent="0.45"/>
  <cols>
    <col min="1" max="1" width="38.86328125" bestFit="1" customWidth="1"/>
    <col min="2" max="2" width="11.86328125" bestFit="1" customWidth="1"/>
    <col min="3" max="3" width="8.73046875" bestFit="1" customWidth="1"/>
    <col min="4" max="8" width="9.73046875" bestFit="1" customWidth="1"/>
    <col min="9" max="9" width="12.3984375" customWidth="1"/>
    <col min="10" max="10" width="15.59765625" customWidth="1"/>
    <col min="11" max="11" width="18.265625" style="4" customWidth="1"/>
    <col min="12" max="13" width="18" bestFit="1" customWidth="1"/>
    <col min="14" max="43" width="11.73046875" bestFit="1" customWidth="1"/>
  </cols>
  <sheetData>
    <row r="1" spans="1:43" x14ac:dyDescent="0.45">
      <c r="A1" t="s">
        <v>30</v>
      </c>
    </row>
    <row r="3" spans="1:43" x14ac:dyDescent="0.45">
      <c r="A3" t="s">
        <v>35</v>
      </c>
    </row>
    <row r="4" spans="1:43" x14ac:dyDescent="0.45">
      <c r="A4" t="s">
        <v>34</v>
      </c>
    </row>
    <row r="5" spans="1:43" x14ac:dyDescent="0.45">
      <c r="A5" s="64" t="s">
        <v>45</v>
      </c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 s="4">
        <v>2018</v>
      </c>
      <c r="L5">
        <v>2019</v>
      </c>
      <c r="M5">
        <v>2020</v>
      </c>
      <c r="N5">
        <v>2021</v>
      </c>
      <c r="O5">
        <v>2022</v>
      </c>
      <c r="P5">
        <v>2023</v>
      </c>
      <c r="Q5">
        <v>2024</v>
      </c>
      <c r="R5">
        <v>2025</v>
      </c>
      <c r="S5">
        <v>2026</v>
      </c>
      <c r="T5">
        <v>2027</v>
      </c>
      <c r="U5">
        <v>2028</v>
      </c>
      <c r="V5">
        <v>2029</v>
      </c>
      <c r="W5">
        <v>2030</v>
      </c>
      <c r="X5">
        <v>2031</v>
      </c>
      <c r="Y5">
        <v>2032</v>
      </c>
      <c r="Z5">
        <v>2033</v>
      </c>
      <c r="AA5">
        <v>2034</v>
      </c>
      <c r="AB5">
        <v>2035</v>
      </c>
      <c r="AC5">
        <v>2036</v>
      </c>
      <c r="AD5">
        <v>2037</v>
      </c>
      <c r="AE5">
        <v>2038</v>
      </c>
      <c r="AF5">
        <v>2039</v>
      </c>
      <c r="AG5">
        <v>2040</v>
      </c>
      <c r="AH5">
        <v>2041</v>
      </c>
      <c r="AI5">
        <v>2042</v>
      </c>
      <c r="AJ5">
        <v>2043</v>
      </c>
      <c r="AK5">
        <v>2044</v>
      </c>
      <c r="AL5">
        <v>2045</v>
      </c>
      <c r="AM5">
        <v>2046</v>
      </c>
      <c r="AN5">
        <v>2047</v>
      </c>
      <c r="AO5">
        <v>2048</v>
      </c>
      <c r="AP5">
        <v>2049</v>
      </c>
      <c r="AQ5">
        <v>2050</v>
      </c>
    </row>
    <row r="6" spans="1:43" x14ac:dyDescent="0.45">
      <c r="A6" t="s">
        <v>13</v>
      </c>
      <c r="C6" s="1">
        <v>154502</v>
      </c>
      <c r="D6" s="29">
        <v>158034.21</v>
      </c>
      <c r="E6" s="29">
        <v>161677.353</v>
      </c>
      <c r="F6" s="29">
        <v>165628.897</v>
      </c>
      <c r="G6" s="29">
        <v>169823.897</v>
      </c>
      <c r="H6" s="29">
        <v>173803.95300000001</v>
      </c>
      <c r="I6" s="29">
        <v>178173.76699999999</v>
      </c>
      <c r="J6" s="29">
        <v>182686.902</v>
      </c>
      <c r="K6" s="30">
        <v>187337.16200000001</v>
      </c>
      <c r="L6" s="29">
        <v>192002.41500000001</v>
      </c>
      <c r="M6" s="29">
        <v>196734.11499999999</v>
      </c>
      <c r="N6" s="29">
        <v>201531.51</v>
      </c>
      <c r="O6" s="29">
        <v>206368.068</v>
      </c>
      <c r="P6" s="29">
        <v>211280.93400000001</v>
      </c>
      <c r="Q6" s="29">
        <v>216310.997</v>
      </c>
      <c r="R6" s="29">
        <v>221456.08300000001</v>
      </c>
      <c r="S6" s="29">
        <v>226568.89</v>
      </c>
      <c r="T6" s="29">
        <v>231635.73800000001</v>
      </c>
      <c r="U6" s="29">
        <v>236713.79199999999</v>
      </c>
      <c r="V6" s="29">
        <v>241759.965</v>
      </c>
      <c r="W6" s="29">
        <v>246715.84099999999</v>
      </c>
      <c r="X6" s="29">
        <v>251701.674</v>
      </c>
      <c r="Y6" s="29">
        <v>256433.71799999999</v>
      </c>
      <c r="Z6" s="29">
        <v>261117.10500000001</v>
      </c>
      <c r="AA6" s="29">
        <v>265743.85700000002</v>
      </c>
      <c r="AB6" s="29">
        <v>270358.85200000001</v>
      </c>
      <c r="AC6" s="29">
        <v>274956.52299999999</v>
      </c>
      <c r="AD6" s="29">
        <v>279461.51</v>
      </c>
      <c r="AE6" s="29">
        <v>284035.52299999999</v>
      </c>
      <c r="AF6" s="29">
        <v>288545.65299999999</v>
      </c>
      <c r="AG6" s="29">
        <v>293129.80900000001</v>
      </c>
      <c r="AH6" s="29">
        <v>297748.12800000003</v>
      </c>
      <c r="AI6" s="29">
        <v>301719.21600000001</v>
      </c>
      <c r="AJ6" s="29">
        <v>305727.79300000001</v>
      </c>
      <c r="AK6" s="29">
        <v>309777.033</v>
      </c>
      <c r="AL6" s="29">
        <v>313886.19</v>
      </c>
      <c r="AM6" s="29">
        <v>318024.88</v>
      </c>
      <c r="AN6" s="29">
        <v>322187.31400000001</v>
      </c>
      <c r="AO6" s="29">
        <v>326384.72700000001</v>
      </c>
      <c r="AP6" s="29">
        <v>330597.364</v>
      </c>
      <c r="AQ6" s="29">
        <v>334826.51199999999</v>
      </c>
    </row>
    <row r="7" spans="1:43" x14ac:dyDescent="0.45">
      <c r="A7" t="s">
        <v>14</v>
      </c>
      <c r="C7" s="1">
        <v>225201</v>
      </c>
      <c r="D7" s="29">
        <v>231069.973</v>
      </c>
      <c r="E7" s="29">
        <v>236508.421</v>
      </c>
      <c r="F7" s="29">
        <v>242393.35699999999</v>
      </c>
      <c r="G7" s="29">
        <v>247750.389</v>
      </c>
      <c r="H7" s="29">
        <v>252608.32500000001</v>
      </c>
      <c r="I7" s="29">
        <v>257812.59899999999</v>
      </c>
      <c r="J7" s="29">
        <v>263666.43300000002</v>
      </c>
      <c r="K7" s="30">
        <v>269776.71999999997</v>
      </c>
      <c r="L7" s="29">
        <v>275834.46600000001</v>
      </c>
      <c r="M7" s="29">
        <v>281809.53100000002</v>
      </c>
      <c r="N7" s="29">
        <v>287789.696</v>
      </c>
      <c r="O7" s="29">
        <v>293750.25400000002</v>
      </c>
      <c r="P7" s="29">
        <v>299676.41800000001</v>
      </c>
      <c r="Q7" s="29">
        <v>305600.45400000003</v>
      </c>
      <c r="R7" s="29">
        <v>311553.39199999999</v>
      </c>
      <c r="S7" s="29">
        <v>317490.67300000001</v>
      </c>
      <c r="T7" s="29">
        <v>323338.908</v>
      </c>
      <c r="U7" s="29">
        <v>329197.16800000001</v>
      </c>
      <c r="V7" s="29">
        <v>335209.61700000003</v>
      </c>
      <c r="W7" s="29">
        <v>341200.05699999997</v>
      </c>
      <c r="X7" s="29">
        <v>347154.924</v>
      </c>
      <c r="Y7" s="29">
        <v>353038.55599999998</v>
      </c>
      <c r="Z7" s="29">
        <v>358858.29300000001</v>
      </c>
      <c r="AA7" s="29">
        <v>364645.10800000001</v>
      </c>
      <c r="AB7" s="29">
        <v>370335.71799999999</v>
      </c>
      <c r="AC7" s="29">
        <v>375945.82400000002</v>
      </c>
      <c r="AD7" s="29">
        <v>381151.413</v>
      </c>
      <c r="AE7" s="29">
        <v>386336.19900000002</v>
      </c>
      <c r="AF7" s="29">
        <v>391452.24400000001</v>
      </c>
      <c r="AG7" s="29">
        <v>396520.39199999999</v>
      </c>
      <c r="AH7" s="29">
        <v>401560.364</v>
      </c>
      <c r="AI7" s="29">
        <v>405745.31</v>
      </c>
      <c r="AJ7" s="29">
        <v>409785.29800000001</v>
      </c>
      <c r="AK7" s="29">
        <v>413689.19799999997</v>
      </c>
      <c r="AL7" s="29">
        <v>417467.36099999998</v>
      </c>
      <c r="AM7" s="29">
        <v>421135.00599999999</v>
      </c>
      <c r="AN7" s="29">
        <v>424684.24300000002</v>
      </c>
      <c r="AO7" s="29">
        <v>428127.06199999998</v>
      </c>
      <c r="AP7" s="29">
        <v>431439.22899999999</v>
      </c>
      <c r="AQ7" s="29">
        <v>434624.19199999998</v>
      </c>
    </row>
    <row r="8" spans="1:43" x14ac:dyDescent="0.45">
      <c r="A8" t="s">
        <v>15</v>
      </c>
      <c r="C8" s="1">
        <v>119494</v>
      </c>
      <c r="D8" s="29">
        <v>121544.266</v>
      </c>
      <c r="E8" s="29">
        <v>124104.49400000001</v>
      </c>
      <c r="F8" s="29">
        <v>126595.302</v>
      </c>
      <c r="G8" s="29">
        <v>128298.018</v>
      </c>
      <c r="H8" s="29">
        <v>130521.17600000001</v>
      </c>
      <c r="I8" s="29">
        <v>132666.701</v>
      </c>
      <c r="J8" s="29">
        <v>134868.18400000001</v>
      </c>
      <c r="K8" s="30">
        <v>137061.33799999999</v>
      </c>
      <c r="L8" s="29">
        <v>139265.38699999999</v>
      </c>
      <c r="M8" s="29">
        <v>141524.772</v>
      </c>
      <c r="N8" s="29">
        <v>143906.60500000001</v>
      </c>
      <c r="O8" s="29">
        <v>146282.27799999999</v>
      </c>
      <c r="P8" s="29">
        <v>148653.82800000001</v>
      </c>
      <c r="Q8" s="29">
        <v>150977.65400000001</v>
      </c>
      <c r="R8" s="29">
        <v>153310.55600000001</v>
      </c>
      <c r="S8" s="29">
        <v>155468.992</v>
      </c>
      <c r="T8" s="29">
        <v>157508.859</v>
      </c>
      <c r="U8" s="29">
        <v>159441.41399999999</v>
      </c>
      <c r="V8" s="29">
        <v>161423.598</v>
      </c>
      <c r="W8" s="29">
        <v>163362.13200000001</v>
      </c>
      <c r="X8" s="29">
        <v>165189.473</v>
      </c>
      <c r="Y8" s="29">
        <v>166934.76</v>
      </c>
      <c r="Z8" s="29">
        <v>168618.128</v>
      </c>
      <c r="AA8" s="29">
        <v>170271.166</v>
      </c>
      <c r="AB8" s="29">
        <v>171894.432</v>
      </c>
      <c r="AC8" s="29">
        <v>173435.55900000001</v>
      </c>
      <c r="AD8" s="29">
        <v>174942.66099999999</v>
      </c>
      <c r="AE8" s="29">
        <v>176410.15400000001</v>
      </c>
      <c r="AF8" s="29">
        <v>177847.33799999999</v>
      </c>
      <c r="AG8" s="29">
        <v>179265.50899999999</v>
      </c>
      <c r="AH8" s="29">
        <v>180664.231</v>
      </c>
      <c r="AI8" s="29">
        <v>181581.226</v>
      </c>
      <c r="AJ8" s="29">
        <v>182488.39199999999</v>
      </c>
      <c r="AK8" s="29">
        <v>183373.014</v>
      </c>
      <c r="AL8" s="29">
        <v>184252.43900000001</v>
      </c>
      <c r="AM8" s="29">
        <v>185126.98699999999</v>
      </c>
      <c r="AN8" s="29">
        <v>186005.16800000001</v>
      </c>
      <c r="AO8" s="29">
        <v>186865.57399999999</v>
      </c>
      <c r="AP8" s="29">
        <v>187719.19</v>
      </c>
      <c r="AQ8" s="29">
        <v>188578.01300000001</v>
      </c>
    </row>
    <row r="9" spans="1:43" x14ac:dyDescent="0.45">
      <c r="A9" t="s">
        <v>16</v>
      </c>
      <c r="C9" s="1">
        <v>21509</v>
      </c>
      <c r="D9" s="29">
        <v>22034.631000000001</v>
      </c>
      <c r="E9" s="29">
        <v>22746.922999999999</v>
      </c>
      <c r="F9" s="29">
        <v>23369.951000000001</v>
      </c>
      <c r="G9" s="29">
        <v>24089.835999999999</v>
      </c>
      <c r="H9" s="29">
        <v>24803.694</v>
      </c>
      <c r="I9" s="29">
        <v>25553.037</v>
      </c>
      <c r="J9" s="29">
        <v>26352.942999999999</v>
      </c>
      <c r="K9" s="30">
        <v>27221.252</v>
      </c>
      <c r="L9" s="29">
        <v>28100.901999999998</v>
      </c>
      <c r="M9" s="29">
        <v>28996.545999999998</v>
      </c>
      <c r="N9" s="29">
        <v>29933.003000000001</v>
      </c>
      <c r="O9" s="29">
        <v>30839.128000000001</v>
      </c>
      <c r="P9" s="29">
        <v>31753.376</v>
      </c>
      <c r="Q9" s="29">
        <v>32671.958999999999</v>
      </c>
      <c r="R9" s="29">
        <v>33607.536</v>
      </c>
      <c r="S9" s="29">
        <v>34537.599999999999</v>
      </c>
      <c r="T9" s="29">
        <v>35458.201999999997</v>
      </c>
      <c r="U9" s="29">
        <v>36372.533000000003</v>
      </c>
      <c r="V9" s="29">
        <v>37288.582999999999</v>
      </c>
      <c r="W9" s="29">
        <v>38200.148000000001</v>
      </c>
      <c r="X9" s="29">
        <v>38562.04</v>
      </c>
      <c r="Y9" s="29">
        <v>38912.04</v>
      </c>
      <c r="Z9" s="29">
        <v>39218.400999999998</v>
      </c>
      <c r="AA9" s="29">
        <v>39494.298999999999</v>
      </c>
      <c r="AB9" s="29">
        <v>39751.114999999998</v>
      </c>
      <c r="AC9" s="29">
        <v>39991.171000000002</v>
      </c>
      <c r="AD9" s="29">
        <v>40218.091999999997</v>
      </c>
      <c r="AE9" s="29">
        <v>40433.553999999996</v>
      </c>
      <c r="AF9" s="29">
        <v>40636.182999999997</v>
      </c>
      <c r="AG9" s="29">
        <v>40820.817000000003</v>
      </c>
      <c r="AH9" s="29">
        <v>40998.794000000002</v>
      </c>
      <c r="AI9" s="29">
        <v>41167.146999999997</v>
      </c>
      <c r="AJ9" s="29">
        <v>41325.605000000003</v>
      </c>
      <c r="AK9" s="29">
        <v>41478.046000000002</v>
      </c>
      <c r="AL9" s="29">
        <v>41626.303999999996</v>
      </c>
      <c r="AM9" s="29">
        <v>41769.885000000002</v>
      </c>
      <c r="AN9" s="29">
        <v>41907.656000000003</v>
      </c>
      <c r="AO9" s="29">
        <v>42041.114999999998</v>
      </c>
      <c r="AP9" s="29">
        <v>42161.440999999999</v>
      </c>
      <c r="AQ9" s="29">
        <v>42271.625</v>
      </c>
    </row>
    <row r="10" spans="1:43" x14ac:dyDescent="0.45">
      <c r="A10" t="s">
        <v>17</v>
      </c>
      <c r="C10" s="1">
        <v>265613</v>
      </c>
      <c r="D10" s="29">
        <v>273034.42200000002</v>
      </c>
      <c r="E10" s="29">
        <v>279892.82199999999</v>
      </c>
      <c r="F10" s="29">
        <v>286622.29700000002</v>
      </c>
      <c r="G10" s="29">
        <v>293432.08399999997</v>
      </c>
      <c r="H10" s="29">
        <v>299422.17499999999</v>
      </c>
      <c r="I10" s="29">
        <v>305531.25699999998</v>
      </c>
      <c r="J10" s="29">
        <v>311060.49099999998</v>
      </c>
      <c r="K10" s="30">
        <v>316189.36599999998</v>
      </c>
      <c r="L10" s="29">
        <v>320938.47399999999</v>
      </c>
      <c r="M10" s="29">
        <v>325219.01500000001</v>
      </c>
      <c r="N10" s="29">
        <v>329051.19699999999</v>
      </c>
      <c r="O10" s="29">
        <v>332809.391</v>
      </c>
      <c r="P10" s="29">
        <v>336632.07199999999</v>
      </c>
      <c r="Q10" s="29">
        <v>340472.89899999998</v>
      </c>
      <c r="R10" s="29">
        <v>344436.38199999998</v>
      </c>
      <c r="S10" s="29">
        <v>348396.65299999999</v>
      </c>
      <c r="T10" s="29">
        <v>352329.55800000002</v>
      </c>
      <c r="U10" s="29">
        <v>356230.07</v>
      </c>
      <c r="V10" s="29">
        <v>360179.59100000001</v>
      </c>
      <c r="W10" s="29">
        <v>363986.076</v>
      </c>
      <c r="X10" s="29">
        <v>367676.41200000001</v>
      </c>
      <c r="Y10" s="29">
        <v>371275.63699999999</v>
      </c>
      <c r="Z10" s="29">
        <v>374921.33899999998</v>
      </c>
      <c r="AA10" s="29">
        <v>378591.37400000001</v>
      </c>
      <c r="AB10" s="29">
        <v>382265.44799999997</v>
      </c>
      <c r="AC10" s="29">
        <v>385976.56900000002</v>
      </c>
      <c r="AD10" s="29">
        <v>389455.17599999998</v>
      </c>
      <c r="AE10" s="29">
        <v>392826.52600000001</v>
      </c>
      <c r="AF10" s="29">
        <v>396108.98800000001</v>
      </c>
      <c r="AG10" s="29">
        <v>399411.10200000001</v>
      </c>
      <c r="AH10" s="29">
        <v>402653.63099999999</v>
      </c>
      <c r="AI10" s="29">
        <v>405871.80099999998</v>
      </c>
      <c r="AJ10" s="29">
        <v>409076.53399999999</v>
      </c>
      <c r="AK10" s="29">
        <v>412260.15899999999</v>
      </c>
      <c r="AL10" s="29">
        <v>415452.60399999999</v>
      </c>
      <c r="AM10" s="29">
        <v>418614.71500000003</v>
      </c>
      <c r="AN10" s="29">
        <v>421748.97499999998</v>
      </c>
      <c r="AO10" s="29">
        <v>424846.76299999998</v>
      </c>
      <c r="AP10" s="29">
        <v>427900.21600000001</v>
      </c>
      <c r="AQ10" s="29">
        <v>430915.72700000001</v>
      </c>
    </row>
    <row r="11" spans="1:43" x14ac:dyDescent="0.45">
      <c r="A11" t="s">
        <v>18</v>
      </c>
      <c r="C11" s="1">
        <v>102567</v>
      </c>
      <c r="D11" s="29">
        <v>105176.35799999999</v>
      </c>
      <c r="E11" s="29">
        <v>108066.311</v>
      </c>
      <c r="F11" s="29">
        <v>111622.75199999999</v>
      </c>
      <c r="G11" s="29">
        <v>115232.098</v>
      </c>
      <c r="H11" s="29">
        <v>117772.80499999999</v>
      </c>
      <c r="I11" s="29">
        <v>120796.628</v>
      </c>
      <c r="J11" s="29">
        <v>124070.75199999999</v>
      </c>
      <c r="K11" s="30">
        <v>127576.777</v>
      </c>
      <c r="L11" s="29">
        <v>131135.511</v>
      </c>
      <c r="M11" s="29">
        <v>134782.80900000001</v>
      </c>
      <c r="N11" s="29">
        <v>138470.848</v>
      </c>
      <c r="O11" s="29">
        <v>142247.087</v>
      </c>
      <c r="P11" s="29">
        <v>145992.285</v>
      </c>
      <c r="Q11" s="29">
        <v>149728.10699999999</v>
      </c>
      <c r="R11" s="29">
        <v>153521.49299999999</v>
      </c>
      <c r="S11" s="29">
        <v>157259.08900000001</v>
      </c>
      <c r="T11" s="29">
        <v>160930.12299999999</v>
      </c>
      <c r="U11" s="29">
        <v>164379.06700000001</v>
      </c>
      <c r="V11" s="29">
        <v>167788.4</v>
      </c>
      <c r="W11" s="29">
        <v>170988.59</v>
      </c>
      <c r="X11" s="29">
        <v>174005.9</v>
      </c>
      <c r="Y11" s="29">
        <v>176866.103</v>
      </c>
      <c r="Z11" s="29">
        <v>179585.55300000001</v>
      </c>
      <c r="AA11" s="29">
        <v>182211.90900000001</v>
      </c>
      <c r="AB11" s="29">
        <v>184723.48</v>
      </c>
      <c r="AC11" s="29">
        <v>187177.052</v>
      </c>
      <c r="AD11" s="29">
        <v>189601.74900000001</v>
      </c>
      <c r="AE11" s="29">
        <v>191981.38200000001</v>
      </c>
      <c r="AF11" s="29">
        <v>194324.685</v>
      </c>
      <c r="AG11" s="29">
        <v>196671.39</v>
      </c>
      <c r="AH11" s="29">
        <v>198986.30799999999</v>
      </c>
      <c r="AI11" s="29">
        <v>200032.821</v>
      </c>
      <c r="AJ11" s="29">
        <v>201046.22899999999</v>
      </c>
      <c r="AK11" s="29">
        <v>202027.71400000001</v>
      </c>
      <c r="AL11" s="29">
        <v>202984.57</v>
      </c>
      <c r="AM11" s="29">
        <v>203907.682</v>
      </c>
      <c r="AN11" s="29">
        <v>204791.93700000001</v>
      </c>
      <c r="AO11" s="29">
        <v>205641.29699999999</v>
      </c>
      <c r="AP11" s="29">
        <v>206447.315</v>
      </c>
      <c r="AQ11" s="29">
        <v>207194.50899999999</v>
      </c>
    </row>
    <row r="12" spans="1:43" x14ac:dyDescent="0.45">
      <c r="A12" t="s">
        <v>19</v>
      </c>
      <c r="C12" s="1">
        <v>237851</v>
      </c>
      <c r="D12" s="29">
        <v>242508.36600000001</v>
      </c>
      <c r="E12" s="29">
        <v>246849.76800000001</v>
      </c>
      <c r="F12" s="29">
        <v>251146.82</v>
      </c>
      <c r="G12" s="29">
        <v>254915.679</v>
      </c>
      <c r="H12" s="29">
        <v>259081.85399999999</v>
      </c>
      <c r="I12" s="29">
        <v>263382.88500000001</v>
      </c>
      <c r="J12" s="29">
        <v>267903.24099999998</v>
      </c>
      <c r="K12" s="30">
        <v>272695.679</v>
      </c>
      <c r="L12" s="29">
        <v>277557.13</v>
      </c>
      <c r="M12" s="29">
        <v>282433.94</v>
      </c>
      <c r="N12" s="29">
        <v>287324.55099999998</v>
      </c>
      <c r="O12" s="29">
        <v>292161.00400000002</v>
      </c>
      <c r="P12" s="29">
        <v>297010.016</v>
      </c>
      <c r="Q12" s="29">
        <v>302007.788</v>
      </c>
      <c r="R12" s="29">
        <v>307213.76500000001</v>
      </c>
      <c r="S12" s="29">
        <v>312308.57400000002</v>
      </c>
      <c r="T12" s="29">
        <v>317275.90000000002</v>
      </c>
      <c r="U12" s="29">
        <v>322171.99300000002</v>
      </c>
      <c r="V12" s="29">
        <v>327080.86099999998</v>
      </c>
      <c r="W12" s="29">
        <v>331915.15999999997</v>
      </c>
      <c r="X12" s="29">
        <v>336518.00300000003</v>
      </c>
      <c r="Y12" s="29">
        <v>341198.66800000001</v>
      </c>
      <c r="Z12" s="29">
        <v>345836.70899999997</v>
      </c>
      <c r="AA12" s="29">
        <v>350450.31699999998</v>
      </c>
      <c r="AB12" s="29">
        <v>355075.13199999998</v>
      </c>
      <c r="AC12" s="29">
        <v>359783.55699999997</v>
      </c>
      <c r="AD12" s="29">
        <v>364428.50900000002</v>
      </c>
      <c r="AE12" s="29">
        <v>369028.59299999999</v>
      </c>
      <c r="AF12" s="29">
        <v>373607.09399999998</v>
      </c>
      <c r="AG12" s="29">
        <v>378165.91499999998</v>
      </c>
      <c r="AH12" s="29">
        <v>382729.40600000002</v>
      </c>
      <c r="AI12" s="29">
        <v>386832.723</v>
      </c>
      <c r="AJ12" s="29">
        <v>390957.89199999999</v>
      </c>
      <c r="AK12" s="29">
        <v>395140.33600000001</v>
      </c>
      <c r="AL12" s="29">
        <v>399402.47899999999</v>
      </c>
      <c r="AM12" s="29">
        <v>403705.125</v>
      </c>
      <c r="AN12" s="29">
        <v>408051.728</v>
      </c>
      <c r="AO12" s="29">
        <v>412419.55699999997</v>
      </c>
      <c r="AP12" s="29">
        <v>416787.25599999999</v>
      </c>
      <c r="AQ12" s="29">
        <v>421224.473</v>
      </c>
    </row>
    <row r="13" spans="1:43" x14ac:dyDescent="0.45">
      <c r="A13" t="s">
        <v>20</v>
      </c>
      <c r="C13" s="1">
        <v>218568</v>
      </c>
      <c r="D13" s="29">
        <v>221352.601</v>
      </c>
      <c r="E13" s="29">
        <v>225008.19399999999</v>
      </c>
      <c r="F13" s="29">
        <v>228265.467</v>
      </c>
      <c r="G13" s="29">
        <v>232024.769</v>
      </c>
      <c r="H13" s="29">
        <v>235545.62899999999</v>
      </c>
      <c r="I13" s="29">
        <v>239049.01300000001</v>
      </c>
      <c r="J13" s="29">
        <v>242618.329</v>
      </c>
      <c r="K13" s="30">
        <v>246234.66399999999</v>
      </c>
      <c r="L13" s="29">
        <v>249791.704</v>
      </c>
      <c r="M13" s="29">
        <v>253272.36499999999</v>
      </c>
      <c r="N13" s="29">
        <v>256632.671</v>
      </c>
      <c r="O13" s="29">
        <v>259962.21900000001</v>
      </c>
      <c r="P13" s="29">
        <v>263217.277</v>
      </c>
      <c r="Q13" s="29">
        <v>266417.73200000002</v>
      </c>
      <c r="R13" s="29">
        <v>269565.44500000001</v>
      </c>
      <c r="S13" s="29">
        <v>272540.48599999998</v>
      </c>
      <c r="T13" s="29">
        <v>275411.09600000002</v>
      </c>
      <c r="U13" s="29">
        <v>278190.402</v>
      </c>
      <c r="V13" s="29">
        <v>280798.61200000002</v>
      </c>
      <c r="W13" s="29">
        <v>283255.58500000002</v>
      </c>
      <c r="X13" s="29">
        <v>285524.609</v>
      </c>
      <c r="Y13" s="29">
        <v>287667.36</v>
      </c>
      <c r="Z13" s="29">
        <v>289699.24400000001</v>
      </c>
      <c r="AA13" s="29">
        <v>291645.34499999997</v>
      </c>
      <c r="AB13" s="29">
        <v>293506.45199999999</v>
      </c>
      <c r="AC13" s="29">
        <v>295243.34299999999</v>
      </c>
      <c r="AD13" s="29">
        <v>296373.41600000003</v>
      </c>
      <c r="AE13" s="29">
        <v>297435.087</v>
      </c>
      <c r="AF13" s="29">
        <v>298509.48300000001</v>
      </c>
      <c r="AG13" s="29">
        <v>299525.64399999997</v>
      </c>
      <c r="AH13" s="29">
        <v>300466.64</v>
      </c>
      <c r="AI13" s="29">
        <v>301384.52</v>
      </c>
      <c r="AJ13" s="29">
        <v>302277.33600000001</v>
      </c>
      <c r="AK13" s="29">
        <v>303138.82900000003</v>
      </c>
      <c r="AL13" s="29">
        <v>304009.02799999999</v>
      </c>
      <c r="AM13" s="29">
        <v>304847.88699999999</v>
      </c>
      <c r="AN13" s="29">
        <v>305688.821</v>
      </c>
      <c r="AO13" s="29">
        <v>306524.13699999999</v>
      </c>
      <c r="AP13" s="29">
        <v>307354.663</v>
      </c>
      <c r="AQ13" s="29">
        <v>308180.45500000002</v>
      </c>
    </row>
    <row r="14" spans="1:43" x14ac:dyDescent="0.45">
      <c r="A14" t="s">
        <v>21</v>
      </c>
      <c r="C14" s="1">
        <v>120709</v>
      </c>
      <c r="D14" s="29">
        <v>123005.78200000001</v>
      </c>
      <c r="E14" s="29">
        <v>125542.47500000001</v>
      </c>
      <c r="F14" s="29">
        <v>128189.889</v>
      </c>
      <c r="G14" s="29">
        <v>131618.10699999999</v>
      </c>
      <c r="H14" s="29">
        <v>134337.693</v>
      </c>
      <c r="I14" s="29">
        <v>137141.54800000001</v>
      </c>
      <c r="J14" s="29">
        <v>139904.54999999999</v>
      </c>
      <c r="K14" s="30">
        <v>142718.99900000001</v>
      </c>
      <c r="L14" s="29">
        <v>145567.136</v>
      </c>
      <c r="M14" s="29">
        <v>148404.95499999999</v>
      </c>
      <c r="N14" s="29">
        <v>151336.995</v>
      </c>
      <c r="O14" s="29">
        <v>154367.766</v>
      </c>
      <c r="P14" s="29">
        <v>157366.85999999999</v>
      </c>
      <c r="Q14" s="29">
        <v>160368.046</v>
      </c>
      <c r="R14" s="29">
        <v>163394.82199999999</v>
      </c>
      <c r="S14" s="29">
        <v>166387.068</v>
      </c>
      <c r="T14" s="29">
        <v>169286.77299999999</v>
      </c>
      <c r="U14" s="29">
        <v>172070.42499999999</v>
      </c>
      <c r="V14" s="29">
        <v>174842.448</v>
      </c>
      <c r="W14" s="29">
        <v>177600.50399999999</v>
      </c>
      <c r="X14" s="29">
        <v>180287.20499999999</v>
      </c>
      <c r="Y14" s="29">
        <v>182954.48499999999</v>
      </c>
      <c r="Z14" s="29">
        <v>185574.598</v>
      </c>
      <c r="AA14" s="29">
        <v>188217.72099999999</v>
      </c>
      <c r="AB14" s="29">
        <v>190858.83</v>
      </c>
      <c r="AC14" s="29">
        <v>193496.41</v>
      </c>
      <c r="AD14" s="29">
        <v>196086.04699999999</v>
      </c>
      <c r="AE14" s="29">
        <v>198640.508</v>
      </c>
      <c r="AF14" s="29">
        <v>201211.291</v>
      </c>
      <c r="AG14" s="29">
        <v>203824.01500000001</v>
      </c>
      <c r="AH14" s="29">
        <v>206501.84700000001</v>
      </c>
      <c r="AI14" s="29">
        <v>209191.734</v>
      </c>
      <c r="AJ14" s="29">
        <v>211889.37599999999</v>
      </c>
      <c r="AK14" s="29">
        <v>214591.45800000001</v>
      </c>
      <c r="AL14" s="29">
        <v>217311.33300000001</v>
      </c>
      <c r="AM14" s="29">
        <v>220043.18</v>
      </c>
      <c r="AN14" s="29">
        <v>222749.633</v>
      </c>
      <c r="AO14" s="29">
        <v>225458.8</v>
      </c>
      <c r="AP14" s="29">
        <v>228172.764</v>
      </c>
      <c r="AQ14" s="29">
        <v>230894.005</v>
      </c>
    </row>
    <row r="15" spans="1:43" x14ac:dyDescent="0.45">
      <c r="A15" t="s">
        <v>22</v>
      </c>
      <c r="C15" s="1">
        <v>89867</v>
      </c>
      <c r="D15" s="29">
        <v>91897.42</v>
      </c>
      <c r="E15" s="29">
        <v>94336.623000000007</v>
      </c>
      <c r="F15" s="29">
        <v>97027.171000000002</v>
      </c>
      <c r="G15" s="29">
        <v>99951.948000000004</v>
      </c>
      <c r="H15" s="29">
        <v>103880.425</v>
      </c>
      <c r="I15" s="29">
        <v>107845.44500000001</v>
      </c>
      <c r="J15" s="29">
        <v>111810.00900000001</v>
      </c>
      <c r="K15" s="30">
        <v>116080.71799999999</v>
      </c>
      <c r="L15" s="29">
        <v>120396.978</v>
      </c>
      <c r="M15" s="29">
        <v>124710.45</v>
      </c>
      <c r="N15" s="29">
        <v>129220.59299999999</v>
      </c>
      <c r="O15" s="29">
        <v>134015.50099999999</v>
      </c>
      <c r="P15" s="29">
        <v>138860.685</v>
      </c>
      <c r="Q15" s="29">
        <v>143763.54300000001</v>
      </c>
      <c r="R15" s="29">
        <v>148724.70499999999</v>
      </c>
      <c r="S15" s="29">
        <v>153685.53</v>
      </c>
      <c r="T15" s="29">
        <v>158609.52900000001</v>
      </c>
      <c r="U15" s="29">
        <v>163586.06599999999</v>
      </c>
      <c r="V15" s="29">
        <v>168613.88800000001</v>
      </c>
      <c r="W15" s="29">
        <v>173685.91899999999</v>
      </c>
      <c r="X15" s="29">
        <v>178739.66800000001</v>
      </c>
      <c r="Y15" s="29">
        <v>183909.201</v>
      </c>
      <c r="Z15" s="29">
        <v>189197.37400000001</v>
      </c>
      <c r="AA15" s="29">
        <v>194564.394</v>
      </c>
      <c r="AB15" s="29">
        <v>200062.677</v>
      </c>
      <c r="AC15" s="29">
        <v>205524.37</v>
      </c>
      <c r="AD15" s="29">
        <v>210930.016</v>
      </c>
      <c r="AE15" s="29">
        <v>216356.09400000001</v>
      </c>
      <c r="AF15" s="29">
        <v>221769.90400000001</v>
      </c>
      <c r="AG15" s="29">
        <v>227211.622</v>
      </c>
      <c r="AH15" s="29">
        <v>232682.073</v>
      </c>
      <c r="AI15" s="29">
        <v>238127.367</v>
      </c>
      <c r="AJ15" s="29">
        <v>243466.91200000001</v>
      </c>
      <c r="AK15" s="29">
        <v>248872.56700000001</v>
      </c>
      <c r="AL15" s="29">
        <v>254348.51199999999</v>
      </c>
      <c r="AM15" s="29">
        <v>259879.27</v>
      </c>
      <c r="AN15" s="29">
        <v>265457.64299999998</v>
      </c>
      <c r="AO15" s="29">
        <v>271096.03899999999</v>
      </c>
      <c r="AP15" s="1">
        <v>276792</v>
      </c>
      <c r="AQ15" s="29">
        <v>282551.89</v>
      </c>
    </row>
    <row r="16" spans="1:43" x14ac:dyDescent="0.45">
      <c r="A16" t="s">
        <v>24</v>
      </c>
      <c r="C16" s="1">
        <f>SUM(C6:C15)</f>
        <v>1555881</v>
      </c>
      <c r="D16" s="1">
        <f t="shared" ref="D16:AQ16" si="0">SUM(D6:D15)</f>
        <v>1589658.0290000001</v>
      </c>
      <c r="E16" s="1">
        <f t="shared" si="0"/>
        <v>1624733.3839999998</v>
      </c>
      <c r="F16" s="1">
        <f t="shared" si="0"/>
        <v>1660861.9029999999</v>
      </c>
      <c r="G16" s="1">
        <f t="shared" si="0"/>
        <v>1697136.8250000002</v>
      </c>
      <c r="H16" s="1">
        <f t="shared" si="0"/>
        <v>1731777.7290000001</v>
      </c>
      <c r="I16" s="1">
        <f t="shared" si="0"/>
        <v>1767952.8800000001</v>
      </c>
      <c r="J16" s="1">
        <f t="shared" si="0"/>
        <v>1804941.834</v>
      </c>
      <c r="K16" s="5">
        <f t="shared" si="0"/>
        <v>1842892.6750000003</v>
      </c>
      <c r="L16" s="1">
        <f t="shared" si="0"/>
        <v>1880590.1030000001</v>
      </c>
      <c r="M16" s="1">
        <f t="shared" si="0"/>
        <v>1917888.4980000001</v>
      </c>
      <c r="N16" s="1">
        <f t="shared" si="0"/>
        <v>1955197.6689999998</v>
      </c>
      <c r="O16" s="1">
        <f t="shared" si="0"/>
        <v>1992802.6960000002</v>
      </c>
      <c r="P16" s="1">
        <f t="shared" si="0"/>
        <v>2030443.7510000002</v>
      </c>
      <c r="Q16" s="1">
        <f t="shared" si="0"/>
        <v>2068319.1790000002</v>
      </c>
      <c r="R16" s="1">
        <f t="shared" si="0"/>
        <v>2106784.179</v>
      </c>
      <c r="S16" s="1">
        <f t="shared" si="0"/>
        <v>2144643.5549999997</v>
      </c>
      <c r="T16" s="1">
        <f t="shared" si="0"/>
        <v>2181784.6859999998</v>
      </c>
      <c r="U16" s="1">
        <f t="shared" si="0"/>
        <v>2218352.9300000002</v>
      </c>
      <c r="V16" s="1">
        <f t="shared" si="0"/>
        <v>2254985.5630000001</v>
      </c>
      <c r="W16" s="1">
        <f t="shared" si="0"/>
        <v>2290910.0120000001</v>
      </c>
      <c r="X16" s="1">
        <f t="shared" si="0"/>
        <v>2325359.9079999998</v>
      </c>
      <c r="Y16" s="1">
        <f t="shared" si="0"/>
        <v>2359190.5279999999</v>
      </c>
      <c r="Z16" s="1">
        <f t="shared" si="0"/>
        <v>2392626.7439999999</v>
      </c>
      <c r="AA16" s="1">
        <f t="shared" si="0"/>
        <v>2425835.4899999998</v>
      </c>
      <c r="AB16" s="1">
        <f t="shared" si="0"/>
        <v>2458832.1359999999</v>
      </c>
      <c r="AC16" s="1">
        <f t="shared" si="0"/>
        <v>2491530.3780000005</v>
      </c>
      <c r="AD16" s="1">
        <f t="shared" si="0"/>
        <v>2522648.5889999997</v>
      </c>
      <c r="AE16" s="1">
        <f t="shared" si="0"/>
        <v>2553483.6199999996</v>
      </c>
      <c r="AF16" s="1">
        <f t="shared" si="0"/>
        <v>2584012.8630000004</v>
      </c>
      <c r="AG16" s="1">
        <f t="shared" si="0"/>
        <v>2614546.2149999999</v>
      </c>
      <c r="AH16" s="1">
        <f t="shared" si="0"/>
        <v>2644991.4219999998</v>
      </c>
      <c r="AI16" s="1">
        <f t="shared" si="0"/>
        <v>2671653.8650000007</v>
      </c>
      <c r="AJ16" s="1">
        <f t="shared" si="0"/>
        <v>2698041.3670000001</v>
      </c>
      <c r="AK16" s="1">
        <f t="shared" si="0"/>
        <v>2724348.3539999994</v>
      </c>
      <c r="AL16" s="1">
        <f t="shared" si="0"/>
        <v>2750740.8200000003</v>
      </c>
      <c r="AM16" s="1">
        <f t="shared" si="0"/>
        <v>2777054.6170000001</v>
      </c>
      <c r="AN16" s="1">
        <f t="shared" si="0"/>
        <v>2803273.1180000002</v>
      </c>
      <c r="AO16" s="1">
        <f t="shared" si="0"/>
        <v>2829405.0709999995</v>
      </c>
      <c r="AP16" s="1">
        <f t="shared" si="0"/>
        <v>2855371.4380000001</v>
      </c>
      <c r="AQ16" s="1">
        <f t="shared" si="0"/>
        <v>2881261.4010000001</v>
      </c>
    </row>
    <row r="18" spans="1:165" x14ac:dyDescent="0.45">
      <c r="A18" s="64" t="s">
        <v>37</v>
      </c>
      <c r="D18" s="31">
        <v>2011</v>
      </c>
      <c r="E18" s="31">
        <v>2012</v>
      </c>
      <c r="F18" s="31">
        <v>2013</v>
      </c>
      <c r="G18" s="31">
        <v>2014</v>
      </c>
      <c r="H18" s="31">
        <v>2015</v>
      </c>
      <c r="I18" s="31">
        <v>2016</v>
      </c>
      <c r="J18" s="31">
        <v>2017</v>
      </c>
      <c r="K18" s="41">
        <v>2018</v>
      </c>
      <c r="L18" s="31">
        <v>2019</v>
      </c>
      <c r="M18" s="31">
        <v>2020</v>
      </c>
      <c r="N18" s="31">
        <v>2021</v>
      </c>
      <c r="O18" s="31">
        <v>2022</v>
      </c>
      <c r="P18" s="31">
        <v>2023</v>
      </c>
      <c r="Q18" s="31">
        <v>2024</v>
      </c>
      <c r="R18" s="31">
        <v>2025</v>
      </c>
      <c r="S18" s="31">
        <v>2026</v>
      </c>
      <c r="T18" s="31">
        <v>2027</v>
      </c>
      <c r="U18" s="31">
        <v>2028</v>
      </c>
      <c r="V18" s="31">
        <v>2029</v>
      </c>
      <c r="W18" s="31">
        <v>2030</v>
      </c>
      <c r="X18" s="31">
        <v>2031</v>
      </c>
      <c r="Y18" s="31">
        <v>2032</v>
      </c>
      <c r="Z18" s="31">
        <v>2033</v>
      </c>
      <c r="AA18" s="31">
        <v>2034</v>
      </c>
      <c r="AB18" s="31">
        <v>2035</v>
      </c>
      <c r="AC18" s="31">
        <v>2036</v>
      </c>
      <c r="AD18" s="31">
        <v>2037</v>
      </c>
      <c r="AE18" s="31">
        <v>2038</v>
      </c>
      <c r="AF18" s="31">
        <v>2039</v>
      </c>
      <c r="AG18" s="31">
        <v>2040</v>
      </c>
      <c r="AH18" s="31">
        <v>2041</v>
      </c>
      <c r="AI18" s="31">
        <v>2042</v>
      </c>
      <c r="AJ18" s="31">
        <v>2043</v>
      </c>
      <c r="AK18" s="31">
        <v>2044</v>
      </c>
      <c r="AL18" s="31">
        <v>2045</v>
      </c>
      <c r="AM18" s="31">
        <v>2046</v>
      </c>
      <c r="AN18" s="31">
        <v>2047</v>
      </c>
      <c r="AO18" s="31">
        <v>2048</v>
      </c>
      <c r="AP18" s="31">
        <v>2049</v>
      </c>
      <c r="AQ18" s="31">
        <v>2050</v>
      </c>
    </row>
    <row r="19" spans="1:165" x14ac:dyDescent="0.45">
      <c r="A19" t="s">
        <v>13</v>
      </c>
      <c r="D19" s="3">
        <f t="shared" ref="D19:AQ25" si="1">(D6-C6)/C6</f>
        <v>2.2861904700262729E-2</v>
      </c>
      <c r="E19" s="3">
        <f t="shared" si="1"/>
        <v>2.3052875703305071E-2</v>
      </c>
      <c r="F19" s="3">
        <f t="shared" si="1"/>
        <v>2.4440924635870272E-2</v>
      </c>
      <c r="G19" s="3">
        <f t="shared" si="1"/>
        <v>2.5327705949765519E-2</v>
      </c>
      <c r="H19" s="3">
        <f t="shared" si="1"/>
        <v>2.3436371855251981E-2</v>
      </c>
      <c r="I19" s="3">
        <f t="shared" si="1"/>
        <v>2.514220145499213E-2</v>
      </c>
      <c r="J19" s="3">
        <f t="shared" si="1"/>
        <v>2.5329963417117456E-2</v>
      </c>
      <c r="K19" s="6">
        <f t="shared" si="1"/>
        <v>2.5454807920493441E-2</v>
      </c>
      <c r="L19" s="3">
        <f t="shared" si="1"/>
        <v>2.4902976804997166E-2</v>
      </c>
      <c r="M19" s="3">
        <f t="shared" si="1"/>
        <v>2.4643960858513069E-2</v>
      </c>
      <c r="N19" s="3">
        <f t="shared" si="1"/>
        <v>2.4385170817984563E-2</v>
      </c>
      <c r="O19" s="3">
        <f t="shared" si="1"/>
        <v>2.3999016332483143E-2</v>
      </c>
      <c r="P19" s="3">
        <f t="shared" si="1"/>
        <v>2.380632840929639E-2</v>
      </c>
      <c r="Q19" s="3">
        <f t="shared" si="1"/>
        <v>2.3807462910969499E-2</v>
      </c>
      <c r="R19" s="3">
        <f t="shared" si="1"/>
        <v>2.3785596069348294E-2</v>
      </c>
      <c r="S19" s="3">
        <f t="shared" si="1"/>
        <v>2.3087227637815667E-2</v>
      </c>
      <c r="T19" s="3">
        <f t="shared" si="1"/>
        <v>2.23633880185404E-2</v>
      </c>
      <c r="U19" s="3">
        <f t="shared" si="1"/>
        <v>2.1922584329366199E-2</v>
      </c>
      <c r="V19" s="3">
        <f t="shared" si="1"/>
        <v>2.13176129593666E-2</v>
      </c>
      <c r="W19" s="3">
        <f t="shared" si="1"/>
        <v>2.0499159155652546E-2</v>
      </c>
      <c r="X19" s="3">
        <f t="shared" si="1"/>
        <v>2.0208807751424498E-2</v>
      </c>
      <c r="Y19" s="3">
        <f t="shared" si="1"/>
        <v>1.8800208694678744E-2</v>
      </c>
      <c r="Z19" s="3">
        <f t="shared" si="1"/>
        <v>1.826353818260365E-2</v>
      </c>
      <c r="AA19" s="3">
        <f t="shared" si="1"/>
        <v>1.7719068997797013E-2</v>
      </c>
      <c r="AB19" s="3">
        <f t="shared" si="1"/>
        <v>1.7366328057773297E-2</v>
      </c>
      <c r="AC19" s="3">
        <f t="shared" si="1"/>
        <v>1.7005809005284474E-2</v>
      </c>
      <c r="AD19" s="3">
        <f t="shared" si="1"/>
        <v>1.6384361246814368E-2</v>
      </c>
      <c r="AE19" s="3">
        <f t="shared" si="1"/>
        <v>1.636723783536408E-2</v>
      </c>
      <c r="AF19" s="3">
        <f t="shared" si="1"/>
        <v>1.5878753306501049E-2</v>
      </c>
      <c r="AG19" s="3">
        <f t="shared" si="1"/>
        <v>1.5887108165861079E-2</v>
      </c>
      <c r="AH19" s="3">
        <f t="shared" si="1"/>
        <v>1.5755200795699417E-2</v>
      </c>
      <c r="AI19" s="3">
        <f t="shared" si="1"/>
        <v>1.3337071257757793E-2</v>
      </c>
      <c r="AJ19" s="3">
        <f t="shared" si="1"/>
        <v>1.3285786212569206E-2</v>
      </c>
      <c r="AK19" s="3">
        <f t="shared" si="1"/>
        <v>1.3244592388105162E-2</v>
      </c>
      <c r="AL19" s="3">
        <f t="shared" si="1"/>
        <v>1.3264885909085476E-2</v>
      </c>
      <c r="AM19" s="3">
        <f t="shared" si="1"/>
        <v>1.3185320450065045E-2</v>
      </c>
      <c r="AN19" s="3">
        <f t="shared" si="1"/>
        <v>1.3088391071792899E-2</v>
      </c>
      <c r="AO19" s="3">
        <f t="shared" si="1"/>
        <v>1.3027865522973385E-2</v>
      </c>
      <c r="AP19" s="3">
        <f t="shared" si="1"/>
        <v>1.2906967304263559E-2</v>
      </c>
      <c r="AQ19" s="3">
        <f t="shared" si="1"/>
        <v>1.279244319685497E-2</v>
      </c>
    </row>
    <row r="20" spans="1:165" x14ac:dyDescent="0.45">
      <c r="A20" t="s">
        <v>14</v>
      </c>
      <c r="D20" s="3">
        <f t="shared" si="1"/>
        <v>2.6061043245811513E-2</v>
      </c>
      <c r="E20" s="3">
        <f t="shared" si="1"/>
        <v>2.3535935584326241E-2</v>
      </c>
      <c r="F20" s="3">
        <f t="shared" si="1"/>
        <v>2.488256432949585E-2</v>
      </c>
      <c r="G20" s="3">
        <f t="shared" si="1"/>
        <v>2.2100572665446464E-2</v>
      </c>
      <c r="H20" s="3">
        <f t="shared" si="1"/>
        <v>1.960818717422888E-2</v>
      </c>
      <c r="I20" s="3">
        <f t="shared" si="1"/>
        <v>2.0602147613305997E-2</v>
      </c>
      <c r="J20" s="3">
        <f t="shared" si="1"/>
        <v>2.2705771644620176E-2</v>
      </c>
      <c r="K20" s="6">
        <f t="shared" si="1"/>
        <v>2.3174307516042259E-2</v>
      </c>
      <c r="L20" s="3">
        <f t="shared" si="1"/>
        <v>2.2454665472988342E-2</v>
      </c>
      <c r="M20" s="3">
        <f t="shared" si="1"/>
        <v>2.1661778118764904E-2</v>
      </c>
      <c r="N20" s="3">
        <f t="shared" si="1"/>
        <v>2.1220591719447481E-2</v>
      </c>
      <c r="O20" s="3">
        <f t="shared" si="1"/>
        <v>2.0711505946342218E-2</v>
      </c>
      <c r="P20" s="3">
        <f t="shared" si="1"/>
        <v>2.0174157874940899E-2</v>
      </c>
      <c r="Q20" s="3">
        <f t="shared" si="1"/>
        <v>1.9768108680476893E-2</v>
      </c>
      <c r="R20" s="3">
        <f t="shared" si="1"/>
        <v>1.9479480223546935E-2</v>
      </c>
      <c r="S20" s="3">
        <f t="shared" si="1"/>
        <v>1.9057025705565157E-2</v>
      </c>
      <c r="T20" s="3">
        <f t="shared" si="1"/>
        <v>1.8420178913413264E-2</v>
      </c>
      <c r="U20" s="3">
        <f t="shared" si="1"/>
        <v>1.811801751987116E-2</v>
      </c>
      <c r="V20" s="3">
        <f t="shared" si="1"/>
        <v>1.8263975466520484E-2</v>
      </c>
      <c r="W20" s="3">
        <f t="shared" si="1"/>
        <v>1.7870728332952165E-2</v>
      </c>
      <c r="X20" s="3">
        <f t="shared" si="1"/>
        <v>1.7452713965988662E-2</v>
      </c>
      <c r="Y20" s="3">
        <f t="shared" si="1"/>
        <v>1.6948145030487839E-2</v>
      </c>
      <c r="Z20" s="3">
        <f t="shared" si="1"/>
        <v>1.6484706559926059E-2</v>
      </c>
      <c r="AA20" s="3">
        <f t="shared" si="1"/>
        <v>1.6125627059146722E-2</v>
      </c>
      <c r="AB20" s="3">
        <f t="shared" si="1"/>
        <v>1.5605886038652097E-2</v>
      </c>
      <c r="AC20" s="3">
        <f t="shared" si="1"/>
        <v>1.5148703533910896E-2</v>
      </c>
      <c r="AD20" s="3">
        <f t="shared" si="1"/>
        <v>1.3846646691306187E-2</v>
      </c>
      <c r="AE20" s="3">
        <f t="shared" si="1"/>
        <v>1.3602956261374326E-2</v>
      </c>
      <c r="AF20" s="3">
        <f t="shared" si="1"/>
        <v>1.3242468640635933E-2</v>
      </c>
      <c r="AG20" s="3">
        <f t="shared" si="1"/>
        <v>1.2947040354684967E-2</v>
      </c>
      <c r="AH20" s="3">
        <f t="shared" si="1"/>
        <v>1.2710498884001933E-2</v>
      </c>
      <c r="AI20" s="3">
        <f t="shared" si="1"/>
        <v>1.0421710843951711E-2</v>
      </c>
      <c r="AJ20" s="3">
        <f t="shared" si="1"/>
        <v>9.9569555098492999E-3</v>
      </c>
      <c r="AK20" s="3">
        <f t="shared" si="1"/>
        <v>9.526696099282618E-3</v>
      </c>
      <c r="AL20" s="3">
        <f t="shared" si="1"/>
        <v>9.13285388708651E-3</v>
      </c>
      <c r="AM20" s="3">
        <f t="shared" si="1"/>
        <v>8.7854652665888735E-3</v>
      </c>
      <c r="AN20" s="3">
        <f t="shared" si="1"/>
        <v>8.427789068667502E-3</v>
      </c>
      <c r="AO20" s="3">
        <f t="shared" si="1"/>
        <v>8.1067735776576937E-3</v>
      </c>
      <c r="AP20" s="3">
        <f t="shared" si="1"/>
        <v>7.7364112058863873E-3</v>
      </c>
      <c r="AQ20" s="3">
        <f t="shared" si="1"/>
        <v>7.3821822076359884E-3</v>
      </c>
    </row>
    <row r="21" spans="1:165" x14ac:dyDescent="0.45">
      <c r="A21" t="s">
        <v>15</v>
      </c>
      <c r="D21" s="3">
        <f t="shared" si="1"/>
        <v>1.715789914137951E-2</v>
      </c>
      <c r="E21" s="3">
        <f t="shared" si="1"/>
        <v>2.1064161101602297E-2</v>
      </c>
      <c r="F21" s="3">
        <f t="shared" si="1"/>
        <v>2.0070248221631601E-2</v>
      </c>
      <c r="G21" s="3">
        <f t="shared" si="1"/>
        <v>1.3450072578522704E-2</v>
      </c>
      <c r="H21" s="3">
        <f t="shared" si="1"/>
        <v>1.7328077507791355E-2</v>
      </c>
      <c r="I21" s="3">
        <f t="shared" si="1"/>
        <v>1.6438137210777155E-2</v>
      </c>
      <c r="J21" s="3">
        <f t="shared" si="1"/>
        <v>1.6594088670374093E-2</v>
      </c>
      <c r="K21" s="6">
        <f t="shared" si="1"/>
        <v>1.6261463118684687E-2</v>
      </c>
      <c r="L21" s="3">
        <f t="shared" si="1"/>
        <v>1.6080749189826233E-2</v>
      </c>
      <c r="M21" s="3">
        <f t="shared" si="1"/>
        <v>1.6223593303912692E-2</v>
      </c>
      <c r="N21" s="3">
        <f t="shared" si="1"/>
        <v>1.6829795705306017E-2</v>
      </c>
      <c r="O21" s="3">
        <f t="shared" si="1"/>
        <v>1.6508436148569974E-2</v>
      </c>
      <c r="P21" s="3">
        <f t="shared" si="1"/>
        <v>1.6212148405290883E-2</v>
      </c>
      <c r="Q21" s="3">
        <f t="shared" si="1"/>
        <v>1.5632466592114942E-2</v>
      </c>
      <c r="R21" s="3">
        <f t="shared" si="1"/>
        <v>1.5451968805926749E-2</v>
      </c>
      <c r="S21" s="3">
        <f t="shared" si="1"/>
        <v>1.4078847903988992E-2</v>
      </c>
      <c r="T21" s="3">
        <f t="shared" si="1"/>
        <v>1.3120732139306585E-2</v>
      </c>
      <c r="U21" s="3">
        <f t="shared" si="1"/>
        <v>1.2269500346009064E-2</v>
      </c>
      <c r="V21" s="3">
        <f t="shared" si="1"/>
        <v>1.243205231483966E-2</v>
      </c>
      <c r="W21" s="3">
        <f t="shared" si="1"/>
        <v>1.2008987682209971E-2</v>
      </c>
      <c r="X21" s="3">
        <f t="shared" si="1"/>
        <v>1.1185829773573141E-2</v>
      </c>
      <c r="Y21" s="3">
        <f t="shared" si="1"/>
        <v>1.0565364537484851E-2</v>
      </c>
      <c r="Z21" s="3">
        <f t="shared" si="1"/>
        <v>1.0083987301386408E-2</v>
      </c>
      <c r="AA21" s="3">
        <f t="shared" si="1"/>
        <v>9.8034417746590118E-3</v>
      </c>
      <c r="AB21" s="3">
        <f t="shared" si="1"/>
        <v>9.5334168323015032E-3</v>
      </c>
      <c r="AC21" s="3">
        <f t="shared" si="1"/>
        <v>8.9655434563465537E-3</v>
      </c>
      <c r="AD21" s="3">
        <f t="shared" si="1"/>
        <v>8.6896943665398189E-3</v>
      </c>
      <c r="AE21" s="3">
        <f t="shared" si="1"/>
        <v>8.3884227644166042E-3</v>
      </c>
      <c r="AF21" s="3">
        <f t="shared" si="1"/>
        <v>8.1468326364024322E-3</v>
      </c>
      <c r="AG21" s="3">
        <f t="shared" si="1"/>
        <v>7.9740918022624674E-3</v>
      </c>
      <c r="AH21" s="3">
        <f t="shared" si="1"/>
        <v>7.8025159876125919E-3</v>
      </c>
      <c r="AI21" s="3">
        <f t="shared" si="1"/>
        <v>5.0756865093013089E-3</v>
      </c>
      <c r="AJ21" s="3">
        <f t="shared" si="1"/>
        <v>4.9959239728891219E-3</v>
      </c>
      <c r="AK21" s="3">
        <f t="shared" si="1"/>
        <v>4.8475521664961743E-3</v>
      </c>
      <c r="AL21" s="3">
        <f t="shared" si="1"/>
        <v>4.7958256278648366E-3</v>
      </c>
      <c r="AM21" s="3">
        <f t="shared" si="1"/>
        <v>4.7464663412134294E-3</v>
      </c>
      <c r="AN21" s="3">
        <f t="shared" si="1"/>
        <v>4.743668193551983E-3</v>
      </c>
      <c r="AO21" s="3">
        <f t="shared" si="1"/>
        <v>4.6257101845685713E-3</v>
      </c>
      <c r="AP21" s="3">
        <f t="shared" si="1"/>
        <v>4.5680752303792942E-3</v>
      </c>
      <c r="AQ21" s="3">
        <f t="shared" si="1"/>
        <v>4.5750410493461211E-3</v>
      </c>
    </row>
    <row r="22" spans="1:165" x14ac:dyDescent="0.45">
      <c r="A22" t="s">
        <v>16</v>
      </c>
      <c r="D22" s="3">
        <f t="shared" si="1"/>
        <v>2.4437723743549269E-2</v>
      </c>
      <c r="E22" s="3">
        <f t="shared" si="1"/>
        <v>3.2326023521791564E-2</v>
      </c>
      <c r="F22" s="3">
        <f t="shared" si="1"/>
        <v>2.7389550665819818E-2</v>
      </c>
      <c r="G22" s="3">
        <f t="shared" si="1"/>
        <v>3.0803872887880612E-2</v>
      </c>
      <c r="H22" s="3">
        <f t="shared" si="1"/>
        <v>2.9633161471086817E-2</v>
      </c>
      <c r="I22" s="3">
        <f t="shared" si="1"/>
        <v>3.0210943579613615E-2</v>
      </c>
      <c r="J22" s="3">
        <f t="shared" si="1"/>
        <v>3.1303754618286626E-2</v>
      </c>
      <c r="K22" s="6">
        <f t="shared" si="1"/>
        <v>3.2949223166460047E-2</v>
      </c>
      <c r="L22" s="3">
        <f t="shared" si="1"/>
        <v>3.2314825196137112E-2</v>
      </c>
      <c r="M22" s="3">
        <f t="shared" si="1"/>
        <v>3.1872428863671365E-2</v>
      </c>
      <c r="N22" s="3">
        <f t="shared" si="1"/>
        <v>3.2295467191161394E-2</v>
      </c>
      <c r="O22" s="3">
        <f t="shared" si="1"/>
        <v>3.0271770593815795E-2</v>
      </c>
      <c r="P22" s="3">
        <f t="shared" si="1"/>
        <v>2.9645715015028946E-2</v>
      </c>
      <c r="Q22" s="3">
        <f t="shared" si="1"/>
        <v>2.8928672025298939E-2</v>
      </c>
      <c r="R22" s="3">
        <f t="shared" si="1"/>
        <v>2.8635473006072307E-2</v>
      </c>
      <c r="S22" s="3">
        <f t="shared" si="1"/>
        <v>2.7674269247230696E-2</v>
      </c>
      <c r="T22" s="3">
        <f t="shared" si="1"/>
        <v>2.6655065783378087E-2</v>
      </c>
      <c r="U22" s="3">
        <f t="shared" si="1"/>
        <v>2.5786163663910698E-2</v>
      </c>
      <c r="V22" s="3">
        <f t="shared" si="1"/>
        <v>2.5185213248689487E-2</v>
      </c>
      <c r="W22" s="3">
        <f t="shared" si="1"/>
        <v>2.4446222587755678E-2</v>
      </c>
      <c r="X22" s="3">
        <f t="shared" si="1"/>
        <v>9.4735758615385416E-3</v>
      </c>
      <c r="Y22" s="3">
        <f t="shared" si="1"/>
        <v>9.0762833086631307E-3</v>
      </c>
      <c r="Z22" s="3">
        <f t="shared" si="1"/>
        <v>7.8731672767605385E-3</v>
      </c>
      <c r="AA22" s="3">
        <f t="shared" si="1"/>
        <v>7.0349120046990458E-3</v>
      </c>
      <c r="AB22" s="3">
        <f t="shared" si="1"/>
        <v>6.5026094019290962E-3</v>
      </c>
      <c r="AC22" s="3">
        <f t="shared" si="1"/>
        <v>6.0389752589330931E-3</v>
      </c>
      <c r="AD22" s="3">
        <f t="shared" si="1"/>
        <v>5.6742774548911006E-3</v>
      </c>
      <c r="AE22" s="3">
        <f t="shared" si="1"/>
        <v>5.3573401741683702E-3</v>
      </c>
      <c r="AF22" s="3">
        <f t="shared" si="1"/>
        <v>5.011407110045306E-3</v>
      </c>
      <c r="AG22" s="3">
        <f t="shared" si="1"/>
        <v>4.5435861926304815E-3</v>
      </c>
      <c r="AH22" s="3">
        <f t="shared" si="1"/>
        <v>4.3599568328090777E-3</v>
      </c>
      <c r="AI22" s="3">
        <f t="shared" si="1"/>
        <v>4.1062915167698714E-3</v>
      </c>
      <c r="AJ22" s="3">
        <f t="shared" si="1"/>
        <v>3.8491372744389111E-3</v>
      </c>
      <c r="AK22" s="3">
        <f t="shared" si="1"/>
        <v>3.6887784219976666E-3</v>
      </c>
      <c r="AL22" s="3">
        <f t="shared" si="1"/>
        <v>3.5743728139940429E-3</v>
      </c>
      <c r="AM22" s="3">
        <f t="shared" si="1"/>
        <v>3.4492853365027461E-3</v>
      </c>
      <c r="AN22" s="3">
        <f t="shared" si="1"/>
        <v>3.2983332369720584E-3</v>
      </c>
      <c r="AO22" s="3">
        <f t="shared" si="1"/>
        <v>3.184597105597967E-3</v>
      </c>
      <c r="AP22" s="3">
        <f t="shared" si="1"/>
        <v>2.8621029675354932E-3</v>
      </c>
      <c r="AQ22" s="3">
        <f t="shared" si="1"/>
        <v>2.6133831621172792E-3</v>
      </c>
    </row>
    <row r="23" spans="1:165" x14ac:dyDescent="0.45">
      <c r="A23" t="s">
        <v>17</v>
      </c>
      <c r="D23" s="3">
        <f t="shared" si="1"/>
        <v>2.7940733322540767E-2</v>
      </c>
      <c r="E23" s="3">
        <f t="shared" si="1"/>
        <v>2.5119177097750571E-2</v>
      </c>
      <c r="F23" s="3">
        <f t="shared" si="1"/>
        <v>2.4043042447155129E-2</v>
      </c>
      <c r="G23" s="3">
        <f t="shared" si="1"/>
        <v>2.3758748259560394E-2</v>
      </c>
      <c r="H23" s="3">
        <f t="shared" si="1"/>
        <v>2.0413892435838799E-2</v>
      </c>
      <c r="I23" s="3">
        <f t="shared" si="1"/>
        <v>2.0402904360707404E-2</v>
      </c>
      <c r="J23" s="3">
        <f t="shared" si="1"/>
        <v>1.8097114037664556E-2</v>
      </c>
      <c r="K23" s="6">
        <f t="shared" si="1"/>
        <v>1.6488352421458758E-2</v>
      </c>
      <c r="L23" s="3">
        <f t="shared" si="1"/>
        <v>1.5019822013875089E-2</v>
      </c>
      <c r="M23" s="3">
        <f t="shared" si="1"/>
        <v>1.3337575101700106E-2</v>
      </c>
      <c r="N23" s="3">
        <f t="shared" si="1"/>
        <v>1.1783388495903204E-2</v>
      </c>
      <c r="O23" s="3">
        <f t="shared" si="1"/>
        <v>1.1421304752159944E-2</v>
      </c>
      <c r="P23" s="3">
        <f t="shared" si="1"/>
        <v>1.1486097157636944E-2</v>
      </c>
      <c r="Q23" s="3">
        <f t="shared" si="1"/>
        <v>1.1409569436390453E-2</v>
      </c>
      <c r="R23" s="3">
        <f t="shared" si="1"/>
        <v>1.1641111558779331E-2</v>
      </c>
      <c r="S23" s="3">
        <f t="shared" si="1"/>
        <v>1.1497830098563769E-2</v>
      </c>
      <c r="T23" s="3">
        <f t="shared" si="1"/>
        <v>1.1288584336658447E-2</v>
      </c>
      <c r="U23" s="3">
        <f t="shared" si="1"/>
        <v>1.1070635180713358E-2</v>
      </c>
      <c r="V23" s="3">
        <f t="shared" si="1"/>
        <v>1.1086994986133561E-2</v>
      </c>
      <c r="W23" s="3">
        <f t="shared" si="1"/>
        <v>1.0568297302553119E-2</v>
      </c>
      <c r="X23" s="3">
        <f t="shared" si="1"/>
        <v>1.0138673546402391E-2</v>
      </c>
      <c r="Y23" s="3">
        <f t="shared" si="1"/>
        <v>9.7891104311580816E-3</v>
      </c>
      <c r="Z23" s="3">
        <f t="shared" si="1"/>
        <v>9.8193946402144079E-3</v>
      </c>
      <c r="AA23" s="3">
        <f t="shared" si="1"/>
        <v>9.7888133275871852E-3</v>
      </c>
      <c r="AB23" s="3">
        <f t="shared" si="1"/>
        <v>9.7045898356890835E-3</v>
      </c>
      <c r="AC23" s="3">
        <f t="shared" si="1"/>
        <v>9.7082302871381743E-3</v>
      </c>
      <c r="AD23" s="3">
        <f t="shared" si="1"/>
        <v>9.0124823095154242E-3</v>
      </c>
      <c r="AE23" s="3">
        <f t="shared" si="1"/>
        <v>8.6565802889728063E-3</v>
      </c>
      <c r="AF23" s="3">
        <f t="shared" si="1"/>
        <v>8.3560090338705879E-3</v>
      </c>
      <c r="AG23" s="3">
        <f t="shared" si="1"/>
        <v>8.336377360869179E-3</v>
      </c>
      <c r="AH23" s="3">
        <f t="shared" si="1"/>
        <v>8.1182745891724868E-3</v>
      </c>
      <c r="AI23" s="3">
        <f t="shared" si="1"/>
        <v>7.9924027805426245E-3</v>
      </c>
      <c r="AJ23" s="3">
        <f t="shared" si="1"/>
        <v>7.8959242600843017E-3</v>
      </c>
      <c r="AK23" s="3">
        <f t="shared" si="1"/>
        <v>7.7824679134491743E-3</v>
      </c>
      <c r="AL23" s="3">
        <f t="shared" si="1"/>
        <v>7.7437630833495294E-3</v>
      </c>
      <c r="AM23" s="3">
        <f t="shared" si="1"/>
        <v>7.611243664271349E-3</v>
      </c>
      <c r="AN23" s="3">
        <f t="shared" si="1"/>
        <v>7.4872188857478435E-3</v>
      </c>
      <c r="AO23" s="3">
        <f t="shared" si="1"/>
        <v>7.3450990604067281E-3</v>
      </c>
      <c r="AP23" s="3">
        <f t="shared" si="1"/>
        <v>7.1871866892393808E-3</v>
      </c>
      <c r="AQ23" s="3">
        <f t="shared" si="1"/>
        <v>7.0472294409872384E-3</v>
      </c>
    </row>
    <row r="24" spans="1:165" x14ac:dyDescent="0.45">
      <c r="A24" t="s">
        <v>18</v>
      </c>
      <c r="D24" s="3">
        <f t="shared" si="1"/>
        <v>2.5440521805258933E-2</v>
      </c>
      <c r="E24" s="3">
        <f t="shared" si="1"/>
        <v>2.7477211180862611E-2</v>
      </c>
      <c r="F24" s="3">
        <f t="shared" si="1"/>
        <v>3.2909802944971367E-2</v>
      </c>
      <c r="G24" s="3">
        <f t="shared" si="1"/>
        <v>3.2335217823692482E-2</v>
      </c>
      <c r="H24" s="3">
        <f t="shared" si="1"/>
        <v>2.2048604894792379E-2</v>
      </c>
      <c r="I24" s="3">
        <f t="shared" si="1"/>
        <v>2.5675052912257666E-2</v>
      </c>
      <c r="J24" s="3">
        <f t="shared" si="1"/>
        <v>2.7104432087293E-2</v>
      </c>
      <c r="K24" s="6">
        <f t="shared" si="1"/>
        <v>2.8258271538484824E-2</v>
      </c>
      <c r="L24" s="3">
        <f t="shared" si="1"/>
        <v>2.7894841707750594E-2</v>
      </c>
      <c r="M24" s="3">
        <f t="shared" si="1"/>
        <v>2.781319851645684E-2</v>
      </c>
      <c r="N24" s="3">
        <f t="shared" si="1"/>
        <v>2.7362829335304841E-2</v>
      </c>
      <c r="O24" s="3">
        <f t="shared" si="1"/>
        <v>2.7271003641141864E-2</v>
      </c>
      <c r="P24" s="3">
        <f t="shared" si="1"/>
        <v>2.6328820357495293E-2</v>
      </c>
      <c r="Q24" s="3">
        <f t="shared" si="1"/>
        <v>2.5589174112864838E-2</v>
      </c>
      <c r="R24" s="3">
        <f t="shared" si="1"/>
        <v>2.5335163023199103E-2</v>
      </c>
      <c r="S24" s="3">
        <f t="shared" si="1"/>
        <v>2.4345750728205984E-2</v>
      </c>
      <c r="T24" s="3">
        <f t="shared" si="1"/>
        <v>2.3343858999462886E-2</v>
      </c>
      <c r="U24" s="3">
        <f t="shared" si="1"/>
        <v>2.1431314011982814E-2</v>
      </c>
      <c r="V24" s="3">
        <f t="shared" si="1"/>
        <v>2.0740676183543395E-2</v>
      </c>
      <c r="W24" s="3">
        <f t="shared" si="1"/>
        <v>1.9072772611217478E-2</v>
      </c>
      <c r="X24" s="3">
        <f t="shared" si="1"/>
        <v>1.7646265168921493E-2</v>
      </c>
      <c r="Y24" s="3">
        <f t="shared" si="1"/>
        <v>1.6437390916055197E-2</v>
      </c>
      <c r="Z24" s="3">
        <f t="shared" si="1"/>
        <v>1.5375755748969103E-2</v>
      </c>
      <c r="AA24" s="3">
        <f t="shared" si="1"/>
        <v>1.4624539424950289E-2</v>
      </c>
      <c r="AB24" s="3">
        <f t="shared" si="1"/>
        <v>1.3783791705952633E-2</v>
      </c>
      <c r="AC24" s="3">
        <f t="shared" si="1"/>
        <v>1.3282404597401399E-2</v>
      </c>
      <c r="AD24" s="3">
        <f t="shared" si="1"/>
        <v>1.2954029215077149E-2</v>
      </c>
      <c r="AE24" s="3">
        <f t="shared" si="1"/>
        <v>1.2550691185870872E-2</v>
      </c>
      <c r="AF24" s="3">
        <f t="shared" si="1"/>
        <v>1.2205886714577277E-2</v>
      </c>
      <c r="AG24" s="3">
        <f t="shared" si="1"/>
        <v>1.2076206375942491E-2</v>
      </c>
      <c r="AH24" s="3">
        <f t="shared" si="1"/>
        <v>1.1770486800342317E-2</v>
      </c>
      <c r="AI24" s="3">
        <f t="shared" si="1"/>
        <v>5.2592211520403019E-3</v>
      </c>
      <c r="AJ24" s="3">
        <f t="shared" si="1"/>
        <v>5.0662086098360619E-3</v>
      </c>
      <c r="AK24" s="3">
        <f t="shared" si="1"/>
        <v>4.8818871404945133E-3</v>
      </c>
      <c r="AL24" s="3">
        <f t="shared" si="1"/>
        <v>4.7362610854469189E-3</v>
      </c>
      <c r="AM24" s="3">
        <f t="shared" si="1"/>
        <v>4.5476954233516055E-3</v>
      </c>
      <c r="AN24" s="3">
        <f t="shared" si="1"/>
        <v>4.3365457903641151E-3</v>
      </c>
      <c r="AO24" s="3">
        <f t="shared" si="1"/>
        <v>4.1474289097621362E-3</v>
      </c>
      <c r="AP24" s="3">
        <f t="shared" si="1"/>
        <v>3.9195337306203188E-3</v>
      </c>
      <c r="AQ24" s="3">
        <f t="shared" si="1"/>
        <v>3.6192962838968797E-3</v>
      </c>
    </row>
    <row r="25" spans="1:165" x14ac:dyDescent="0.45">
      <c r="A25" t="s">
        <v>19</v>
      </c>
      <c r="D25" s="3">
        <f t="shared" si="1"/>
        <v>1.9581023413817934E-2</v>
      </c>
      <c r="E25" s="3">
        <f t="shared" si="1"/>
        <v>1.7902071056798106E-2</v>
      </c>
      <c r="F25" s="3">
        <f t="shared" si="1"/>
        <v>1.7407559402688989E-2</v>
      </c>
      <c r="G25" s="3">
        <f t="shared" si="1"/>
        <v>1.5006596539824779E-2</v>
      </c>
      <c r="H25" s="3">
        <f t="shared" si="1"/>
        <v>1.6343345440120959E-2</v>
      </c>
      <c r="I25" s="3">
        <f t="shared" si="1"/>
        <v>1.6601050724301274E-2</v>
      </c>
      <c r="J25" s="3">
        <f t="shared" si="1"/>
        <v>1.7162679344179751E-2</v>
      </c>
      <c r="K25" s="6">
        <f t="shared" si="1"/>
        <v>1.7888689894572884E-2</v>
      </c>
      <c r="L25" s="3">
        <f t="shared" si="1"/>
        <v>1.7827385523039405E-2</v>
      </c>
      <c r="M25" s="3">
        <f t="shared" si="1"/>
        <v>1.7570472788791258E-2</v>
      </c>
      <c r="N25" s="3">
        <f t="shared" si="1"/>
        <v>1.7315946518325579E-2</v>
      </c>
      <c r="O25" s="3">
        <f t="shared" si="1"/>
        <v>1.6832717507666229E-2</v>
      </c>
      <c r="P25" s="3">
        <f t="shared" si="1"/>
        <v>1.6597054136629361E-2</v>
      </c>
      <c r="Q25" s="3">
        <f t="shared" si="1"/>
        <v>1.6826947681117924E-2</v>
      </c>
      <c r="R25" s="3">
        <f t="shared" si="1"/>
        <v>1.7237889905011367E-2</v>
      </c>
      <c r="S25" s="3">
        <f t="shared" ref="S25:AQ29" si="2">(S12-R12)/R12</f>
        <v>1.6583921622131768E-2</v>
      </c>
      <c r="T25" s="3">
        <f t="shared" si="2"/>
        <v>1.590518613171344E-2</v>
      </c>
      <c r="U25" s="3">
        <f t="shared" si="2"/>
        <v>1.5431657431276669E-2</v>
      </c>
      <c r="V25" s="3">
        <f t="shared" si="2"/>
        <v>1.5236793100137536E-2</v>
      </c>
      <c r="W25" s="3">
        <f t="shared" si="2"/>
        <v>1.4780134139368061E-2</v>
      </c>
      <c r="X25" s="3">
        <f t="shared" si="2"/>
        <v>1.3867528678111756E-2</v>
      </c>
      <c r="Y25" s="3">
        <f t="shared" si="2"/>
        <v>1.3909107264017548E-2</v>
      </c>
      <c r="Z25" s="3">
        <f t="shared" si="2"/>
        <v>1.3593373699805792E-2</v>
      </c>
      <c r="AA25" s="3">
        <f t="shared" si="2"/>
        <v>1.3340423037624985E-2</v>
      </c>
      <c r="AB25" s="3">
        <f t="shared" si="2"/>
        <v>1.3196777904469702E-2</v>
      </c>
      <c r="AC25" s="3">
        <f t="shared" si="2"/>
        <v>1.3260362598414774E-2</v>
      </c>
      <c r="AD25" s="3">
        <f t="shared" si="2"/>
        <v>1.2910406575362333E-2</v>
      </c>
      <c r="AE25" s="3">
        <f t="shared" si="2"/>
        <v>1.2622733640193812E-2</v>
      </c>
      <c r="AF25" s="3">
        <f t="shared" si="2"/>
        <v>1.2406900405140123E-2</v>
      </c>
      <c r="AG25" s="3">
        <f t="shared" si="2"/>
        <v>1.2202179972524816E-2</v>
      </c>
      <c r="AH25" s="3">
        <f t="shared" si="2"/>
        <v>1.2067430773077575E-2</v>
      </c>
      <c r="AI25" s="3">
        <f t="shared" si="2"/>
        <v>1.0721196060905706E-2</v>
      </c>
      <c r="AJ25" s="3">
        <f t="shared" si="2"/>
        <v>1.0663960814917911E-2</v>
      </c>
      <c r="AK25" s="3">
        <f t="shared" si="2"/>
        <v>1.0697939818030373E-2</v>
      </c>
      <c r="AL25" s="3">
        <f t="shared" si="2"/>
        <v>1.0786403238772318E-2</v>
      </c>
      <c r="AM25" s="3">
        <f t="shared" si="2"/>
        <v>1.0772707297092185E-2</v>
      </c>
      <c r="AN25" s="3">
        <f t="shared" si="2"/>
        <v>1.0766776864673202E-2</v>
      </c>
      <c r="AO25" s="3">
        <f t="shared" si="2"/>
        <v>1.070410612254525E-2</v>
      </c>
      <c r="AP25" s="3">
        <f t="shared" si="2"/>
        <v>1.0590426486491819E-2</v>
      </c>
      <c r="AQ25" s="3">
        <f t="shared" si="2"/>
        <v>1.06462396249467E-2</v>
      </c>
    </row>
    <row r="26" spans="1:165" x14ac:dyDescent="0.45">
      <c r="A26" t="s">
        <v>20</v>
      </c>
      <c r="D26" s="3">
        <f t="shared" ref="D26:AN29" si="3">(D13-C13)/C13</f>
        <v>1.2740204421507244E-2</v>
      </c>
      <c r="E26" s="3">
        <f t="shared" si="3"/>
        <v>1.6514795775993584E-2</v>
      </c>
      <c r="F26" s="3">
        <f t="shared" si="3"/>
        <v>1.4476241696335804E-2</v>
      </c>
      <c r="G26" s="3">
        <f t="shared" si="3"/>
        <v>1.646899134331167E-2</v>
      </c>
      <c r="H26" s="3">
        <f t="shared" si="3"/>
        <v>1.5174500615492418E-2</v>
      </c>
      <c r="I26" s="3">
        <f t="shared" si="3"/>
        <v>1.487348338779838E-2</v>
      </c>
      <c r="J26" s="3">
        <f t="shared" si="3"/>
        <v>1.4931314525025843E-2</v>
      </c>
      <c r="K26" s="6">
        <f t="shared" si="3"/>
        <v>1.4905448466756161E-2</v>
      </c>
      <c r="L26" s="3">
        <f t="shared" si="3"/>
        <v>1.4445732141109134E-2</v>
      </c>
      <c r="M26" s="3">
        <f t="shared" si="3"/>
        <v>1.3934253797315834E-2</v>
      </c>
      <c r="N26" s="3">
        <f t="shared" si="3"/>
        <v>1.3267558819534108E-2</v>
      </c>
      <c r="O26" s="3">
        <f t="shared" si="3"/>
        <v>1.2973983347584025E-2</v>
      </c>
      <c r="P26" s="3">
        <f t="shared" si="3"/>
        <v>1.2521273331645126E-2</v>
      </c>
      <c r="Q26" s="3">
        <f t="shared" si="3"/>
        <v>1.2158985293355254E-2</v>
      </c>
      <c r="R26" s="3">
        <f t="shared" si="3"/>
        <v>1.181495306776348E-2</v>
      </c>
      <c r="S26" s="3">
        <f t="shared" si="3"/>
        <v>1.103643310068903E-2</v>
      </c>
      <c r="T26" s="3">
        <f t="shared" si="3"/>
        <v>1.0532783742082431E-2</v>
      </c>
      <c r="U26" s="3">
        <f t="shared" si="3"/>
        <v>1.0091481571969716E-2</v>
      </c>
      <c r="V26" s="3">
        <f t="shared" si="3"/>
        <v>9.3756289981565249E-3</v>
      </c>
      <c r="W26" s="3">
        <f t="shared" si="3"/>
        <v>8.7499470973168413E-3</v>
      </c>
      <c r="X26" s="3">
        <f t="shared" si="3"/>
        <v>8.0105181332963855E-3</v>
      </c>
      <c r="Y26" s="3">
        <f t="shared" si="3"/>
        <v>7.5046105745651837E-3</v>
      </c>
      <c r="Z26" s="3">
        <f t="shared" si="3"/>
        <v>7.0633109018695068E-3</v>
      </c>
      <c r="AA26" s="3">
        <f t="shared" si="3"/>
        <v>6.7176599190571793E-3</v>
      </c>
      <c r="AB26" s="3">
        <f t="shared" si="3"/>
        <v>6.3814047846366909E-3</v>
      </c>
      <c r="AC26" s="3">
        <f t="shared" si="3"/>
        <v>5.917726810312174E-3</v>
      </c>
      <c r="AD26" s="3">
        <f t="shared" si="3"/>
        <v>3.8275985785733132E-3</v>
      </c>
      <c r="AE26" s="3">
        <f t="shared" si="3"/>
        <v>3.5822072516786489E-3</v>
      </c>
      <c r="AF26" s="3">
        <f t="shared" si="3"/>
        <v>3.6122032905956652E-3</v>
      </c>
      <c r="AG26" s="3">
        <f t="shared" si="3"/>
        <v>3.404116310770481E-3</v>
      </c>
      <c r="AH26" s="3">
        <f t="shared" si="3"/>
        <v>3.1416208222894027E-3</v>
      </c>
      <c r="AI26" s="3">
        <f t="shared" si="3"/>
        <v>3.0548482853204753E-3</v>
      </c>
      <c r="AJ26" s="3">
        <f t="shared" si="3"/>
        <v>2.9623817440922033E-3</v>
      </c>
      <c r="AK26" s="3">
        <f t="shared" si="3"/>
        <v>2.8500085762301966E-3</v>
      </c>
      <c r="AL26" s="3">
        <f t="shared" si="3"/>
        <v>2.870628625407681E-3</v>
      </c>
      <c r="AM26" s="3">
        <f t="shared" si="3"/>
        <v>2.7593226606415018E-3</v>
      </c>
      <c r="AN26" s="3">
        <f t="shared" si="3"/>
        <v>2.7585364237738947E-3</v>
      </c>
      <c r="AO26" s="3">
        <f t="shared" si="2"/>
        <v>2.7325696676359377E-3</v>
      </c>
      <c r="AP26" s="3">
        <f t="shared" si="2"/>
        <v>2.709496250861356E-3</v>
      </c>
      <c r="AQ26" s="3">
        <f t="shared" si="2"/>
        <v>2.6867723168397671E-3</v>
      </c>
    </row>
    <row r="27" spans="1:165" x14ac:dyDescent="0.45">
      <c r="A27" t="s">
        <v>21</v>
      </c>
      <c r="D27" s="3">
        <f t="shared" si="3"/>
        <v>1.9027429603426477E-2</v>
      </c>
      <c r="E27" s="3">
        <f t="shared" si="3"/>
        <v>2.0622550897648039E-2</v>
      </c>
      <c r="F27" s="3">
        <f t="shared" si="3"/>
        <v>2.1087795186449761E-2</v>
      </c>
      <c r="G27" s="3">
        <f t="shared" si="3"/>
        <v>2.6743279261283965E-2</v>
      </c>
      <c r="H27" s="3">
        <f t="shared" si="3"/>
        <v>2.0662704106510287E-2</v>
      </c>
      <c r="I27" s="3">
        <f t="shared" si="3"/>
        <v>2.087169235517548E-2</v>
      </c>
      <c r="J27" s="3">
        <f t="shared" si="3"/>
        <v>2.0147081904019183E-2</v>
      </c>
      <c r="K27" s="6">
        <f t="shared" si="3"/>
        <v>2.0116922573283159E-2</v>
      </c>
      <c r="L27" s="3">
        <f t="shared" si="3"/>
        <v>1.9956256840058046E-2</v>
      </c>
      <c r="M27" s="3">
        <f t="shared" si="3"/>
        <v>1.9494915390792525E-2</v>
      </c>
      <c r="N27" s="3">
        <f t="shared" si="3"/>
        <v>1.9757022263845628E-2</v>
      </c>
      <c r="O27" s="3">
        <f t="shared" si="3"/>
        <v>2.0026636580170024E-2</v>
      </c>
      <c r="P27" s="3">
        <f t="shared" si="3"/>
        <v>1.9428239960407167E-2</v>
      </c>
      <c r="Q27" s="3">
        <f t="shared" si="3"/>
        <v>1.9071270787254804E-2</v>
      </c>
      <c r="R27" s="3">
        <f t="shared" si="3"/>
        <v>1.8873934524337745E-2</v>
      </c>
      <c r="S27" s="3">
        <f t="shared" si="3"/>
        <v>1.831297934276041E-2</v>
      </c>
      <c r="T27" s="3">
        <f t="shared" si="3"/>
        <v>1.7427466177840138E-2</v>
      </c>
      <c r="U27" s="3">
        <f t="shared" si="3"/>
        <v>1.6443411086818946E-2</v>
      </c>
      <c r="V27" s="3">
        <f t="shared" si="3"/>
        <v>1.6109816663729491E-2</v>
      </c>
      <c r="W27" s="3">
        <f t="shared" si="3"/>
        <v>1.5774521756867544E-2</v>
      </c>
      <c r="X27" s="3">
        <f t="shared" si="3"/>
        <v>1.5127778015765097E-2</v>
      </c>
      <c r="Y27" s="3">
        <f t="shared" si="3"/>
        <v>1.4794616179223584E-2</v>
      </c>
      <c r="Z27" s="3">
        <f t="shared" si="3"/>
        <v>1.432111926635749E-2</v>
      </c>
      <c r="AA27" s="3">
        <f t="shared" si="3"/>
        <v>1.4242913784999778E-2</v>
      </c>
      <c r="AB27" s="3">
        <f t="shared" si="3"/>
        <v>1.4032201569372934E-2</v>
      </c>
      <c r="AC27" s="3">
        <f t="shared" si="3"/>
        <v>1.3819533526429019E-2</v>
      </c>
      <c r="AD27" s="3">
        <f t="shared" si="3"/>
        <v>1.3383385252470513E-2</v>
      </c>
      <c r="AE27" s="3">
        <f t="shared" si="3"/>
        <v>1.3027245125707543E-2</v>
      </c>
      <c r="AF27" s="3">
        <f t="shared" si="3"/>
        <v>1.2941886958927812E-2</v>
      </c>
      <c r="AG27" s="3">
        <f t="shared" si="3"/>
        <v>1.2984977070695384E-2</v>
      </c>
      <c r="AH27" s="3">
        <f t="shared" si="3"/>
        <v>1.3137961196574382E-2</v>
      </c>
      <c r="AI27" s="3">
        <f t="shared" si="3"/>
        <v>1.3025970658751482E-2</v>
      </c>
      <c r="AJ27" s="3">
        <f t="shared" si="3"/>
        <v>1.2895547775324586E-2</v>
      </c>
      <c r="AK27" s="3">
        <f t="shared" si="3"/>
        <v>1.275232411841179E-2</v>
      </c>
      <c r="AL27" s="3">
        <f t="shared" si="3"/>
        <v>1.2674665736228885E-2</v>
      </c>
      <c r="AM27" s="3">
        <f t="shared" si="3"/>
        <v>1.2571120715549519E-2</v>
      </c>
      <c r="AN27" s="3">
        <f t="shared" si="3"/>
        <v>1.2299645006039309E-2</v>
      </c>
      <c r="AO27" s="3">
        <f t="shared" si="2"/>
        <v>1.2162385919621186E-2</v>
      </c>
      <c r="AP27" s="3">
        <f t="shared" si="2"/>
        <v>1.2037516388803663E-2</v>
      </c>
      <c r="AQ27" s="3">
        <f t="shared" si="2"/>
        <v>1.1926230599546969E-2</v>
      </c>
    </row>
    <row r="28" spans="1:165" x14ac:dyDescent="0.45">
      <c r="A28" t="s">
        <v>22</v>
      </c>
      <c r="D28" s="3">
        <f t="shared" si="3"/>
        <v>2.2593610557824322E-2</v>
      </c>
      <c r="E28" s="3">
        <f t="shared" si="3"/>
        <v>2.6542671165305932E-2</v>
      </c>
      <c r="F28" s="3">
        <f t="shared" si="3"/>
        <v>2.8520715650378909E-2</v>
      </c>
      <c r="G28" s="3">
        <f t="shared" si="3"/>
        <v>3.0143896496786469E-2</v>
      </c>
      <c r="H28" s="3">
        <f t="shared" si="3"/>
        <v>3.9303656192873786E-2</v>
      </c>
      <c r="I28" s="3">
        <f t="shared" si="3"/>
        <v>3.8169077571640703E-2</v>
      </c>
      <c r="J28" s="3">
        <f t="shared" si="3"/>
        <v>3.6761534063863323E-2</v>
      </c>
      <c r="K28" s="6">
        <f t="shared" si="3"/>
        <v>3.8196124284365168E-2</v>
      </c>
      <c r="L28" s="3">
        <f t="shared" si="3"/>
        <v>3.7183264149003706E-2</v>
      </c>
      <c r="M28" s="3">
        <f t="shared" si="3"/>
        <v>3.5827078649764733E-2</v>
      </c>
      <c r="N28" s="3">
        <f t="shared" si="3"/>
        <v>3.6164916412377603E-2</v>
      </c>
      <c r="O28" s="3">
        <f t="shared" si="3"/>
        <v>3.710637669028493E-2</v>
      </c>
      <c r="P28" s="3">
        <f t="shared" si="3"/>
        <v>3.6153907300618966E-2</v>
      </c>
      <c r="Q28" s="3">
        <f t="shared" si="3"/>
        <v>3.5307747473664039E-2</v>
      </c>
      <c r="R28" s="3">
        <f t="shared" si="3"/>
        <v>3.4509180119468685E-2</v>
      </c>
      <c r="S28" s="3">
        <f t="shared" si="3"/>
        <v>3.3355756193969334E-2</v>
      </c>
      <c r="T28" s="3">
        <f t="shared" si="3"/>
        <v>3.2039444442167136E-2</v>
      </c>
      <c r="U28" s="3">
        <f t="shared" si="3"/>
        <v>3.1376027855173703E-2</v>
      </c>
      <c r="V28" s="3">
        <f t="shared" si="3"/>
        <v>3.0735026050446222E-2</v>
      </c>
      <c r="W28" s="3">
        <f t="shared" si="3"/>
        <v>3.008074281520623E-2</v>
      </c>
      <c r="X28" s="3">
        <f t="shared" si="3"/>
        <v>2.9097056509226928E-2</v>
      </c>
      <c r="Y28" s="3">
        <f t="shared" si="3"/>
        <v>2.8922136075580019E-2</v>
      </c>
      <c r="Z28" s="3">
        <f t="shared" si="3"/>
        <v>2.8754260098166649E-2</v>
      </c>
      <c r="AA28" s="3">
        <f t="shared" si="3"/>
        <v>2.8367307043067041E-2</v>
      </c>
      <c r="AB28" s="3">
        <f t="shared" si="3"/>
        <v>2.8259451212846252E-2</v>
      </c>
      <c r="AC28" s="3">
        <f t="shared" si="3"/>
        <v>2.7299909617824414E-2</v>
      </c>
      <c r="AD28" s="3">
        <f t="shared" si="3"/>
        <v>2.6301727624806773E-2</v>
      </c>
      <c r="AE28" s="3">
        <f t="shared" si="3"/>
        <v>2.5724541736155789E-2</v>
      </c>
      <c r="AF28" s="3">
        <f t="shared" si="3"/>
        <v>2.5022683206695335E-2</v>
      </c>
      <c r="AG28" s="3">
        <f t="shared" si="3"/>
        <v>2.4537675770468805E-2</v>
      </c>
      <c r="AH28" s="3">
        <f t="shared" si="3"/>
        <v>2.4076457673454753E-2</v>
      </c>
      <c r="AI28" s="3">
        <f t="shared" si="3"/>
        <v>2.3402292792878782E-2</v>
      </c>
      <c r="AJ28" s="3">
        <f t="shared" si="3"/>
        <v>2.2423063200459496E-2</v>
      </c>
      <c r="AK28" s="3">
        <f t="shared" si="3"/>
        <v>2.2202832227157004E-2</v>
      </c>
      <c r="AL28" s="3">
        <f t="shared" si="3"/>
        <v>2.2003007667775524E-2</v>
      </c>
      <c r="AM28" s="3">
        <f t="shared" si="3"/>
        <v>2.1744801872479607E-2</v>
      </c>
      <c r="AN28" s="3">
        <f t="shared" si="3"/>
        <v>2.1465248074615542E-2</v>
      </c>
      <c r="AO28" s="3">
        <f t="shared" si="2"/>
        <v>2.124028502731793E-2</v>
      </c>
      <c r="AP28" s="3">
        <f t="shared" si="2"/>
        <v>2.1010860287781669E-2</v>
      </c>
      <c r="AQ28" s="3">
        <f t="shared" si="2"/>
        <v>2.0809452585334887E-2</v>
      </c>
    </row>
    <row r="29" spans="1:165" x14ac:dyDescent="0.45">
      <c r="A29" t="s">
        <v>24</v>
      </c>
      <c r="D29" s="3">
        <f t="shared" si="3"/>
        <v>2.1709262469302021E-2</v>
      </c>
      <c r="E29" s="3">
        <f t="shared" si="3"/>
        <v>2.2064717291469579E-2</v>
      </c>
      <c r="F29" s="3">
        <f t="shared" si="3"/>
        <v>2.2236583156218383E-2</v>
      </c>
      <c r="G29" s="3">
        <f t="shared" si="3"/>
        <v>2.1841022383906325E-2</v>
      </c>
      <c r="H29" s="3">
        <f t="shared" si="3"/>
        <v>2.0411379618729245E-2</v>
      </c>
      <c r="I29" s="3">
        <f t="shared" si="3"/>
        <v>2.08890265732249E-2</v>
      </c>
      <c r="J29" s="3">
        <f t="shared" si="3"/>
        <v>2.0921911674478513E-2</v>
      </c>
      <c r="K29" s="6">
        <f t="shared" si="3"/>
        <v>2.1026074239686689E-2</v>
      </c>
      <c r="L29" s="3">
        <f t="shared" si="3"/>
        <v>2.0455574278084226E-2</v>
      </c>
      <c r="M29" s="3">
        <f t="shared" si="3"/>
        <v>1.9833346427007129E-2</v>
      </c>
      <c r="N29" s="3">
        <f t="shared" si="3"/>
        <v>1.9453253428917336E-2</v>
      </c>
      <c r="O29" s="3">
        <f t="shared" si="3"/>
        <v>1.9233363253360381E-2</v>
      </c>
      <c r="P29" s="3">
        <f t="shared" si="3"/>
        <v>1.8888500640607288E-2</v>
      </c>
      <c r="Q29" s="3">
        <f t="shared" si="3"/>
        <v>1.8653768655913911E-2</v>
      </c>
      <c r="R29" s="3">
        <f t="shared" si="3"/>
        <v>1.8597226380986803E-2</v>
      </c>
      <c r="S29" s="3">
        <f t="shared" si="3"/>
        <v>1.7970220384875835E-2</v>
      </c>
      <c r="T29" s="3">
        <f t="shared" si="3"/>
        <v>1.7318090418060199E-2</v>
      </c>
      <c r="U29" s="3">
        <f t="shared" si="3"/>
        <v>1.6760702481161526E-2</v>
      </c>
      <c r="V29" s="3">
        <f t="shared" si="3"/>
        <v>1.6513437742298253E-2</v>
      </c>
      <c r="W29" s="3">
        <f t="shared" si="3"/>
        <v>1.5931121506696767E-2</v>
      </c>
      <c r="X29" s="3">
        <f t="shared" si="3"/>
        <v>1.5037646969784038E-2</v>
      </c>
      <c r="Y29" s="3">
        <f t="shared" si="3"/>
        <v>1.4548552197709995E-2</v>
      </c>
      <c r="Z29" s="3">
        <f t="shared" si="3"/>
        <v>1.4172749340573826E-2</v>
      </c>
      <c r="AA29" s="3">
        <f t="shared" si="3"/>
        <v>1.3879618324620637E-2</v>
      </c>
      <c r="AB29" s="3">
        <f t="shared" si="3"/>
        <v>1.360217794488619E-2</v>
      </c>
      <c r="AC29" s="3">
        <f t="shared" si="3"/>
        <v>1.3298281538321554E-2</v>
      </c>
      <c r="AD29" s="3">
        <f t="shared" si="3"/>
        <v>1.248959726711355E-2</v>
      </c>
      <c r="AE29" s="3">
        <f t="shared" si="3"/>
        <v>1.2223276414501808E-2</v>
      </c>
      <c r="AF29" s="3">
        <f t="shared" si="3"/>
        <v>1.1955918871334181E-2</v>
      </c>
      <c r="AG29" s="3">
        <f t="shared" si="3"/>
        <v>1.1816253872881547E-2</v>
      </c>
      <c r="AH29" s="3">
        <f t="shared" si="3"/>
        <v>1.1644547273760826E-2</v>
      </c>
      <c r="AI29" s="3">
        <f t="shared" si="3"/>
        <v>1.0080351406145658E-2</v>
      </c>
      <c r="AJ29" s="3">
        <f t="shared" si="3"/>
        <v>9.8768415870367204E-3</v>
      </c>
      <c r="AK29" s="3">
        <f t="shared" si="3"/>
        <v>9.7504016512728522E-3</v>
      </c>
      <c r="AL29" s="3">
        <f t="shared" si="3"/>
        <v>9.6876252852358073E-3</v>
      </c>
      <c r="AM29" s="3">
        <f t="shared" si="3"/>
        <v>9.5660764579048145E-3</v>
      </c>
      <c r="AN29" s="3">
        <f t="shared" si="3"/>
        <v>9.4411182407076744E-3</v>
      </c>
      <c r="AO29" s="3">
        <f t="shared" si="2"/>
        <v>9.3219432784498596E-3</v>
      </c>
      <c r="AP29" s="3">
        <f t="shared" si="2"/>
        <v>9.1773239774477506E-3</v>
      </c>
      <c r="AQ29" s="3">
        <f t="shared" si="2"/>
        <v>9.067108627427543E-3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1">
        <v>21509</v>
      </c>
      <c r="CG29" s="29">
        <v>22034.631000000001</v>
      </c>
      <c r="CH29" s="29">
        <v>22746.922999999999</v>
      </c>
      <c r="CI29" s="29">
        <v>23369.951000000001</v>
      </c>
      <c r="CJ29" s="29">
        <v>24089.835999999999</v>
      </c>
      <c r="CK29" s="29">
        <v>24803.694</v>
      </c>
      <c r="CL29" s="29">
        <v>25553.037</v>
      </c>
      <c r="CM29" s="29">
        <v>26352.942999999999</v>
      </c>
      <c r="CN29" s="29">
        <v>27221.252</v>
      </c>
      <c r="CO29" s="29">
        <v>28100.901999999998</v>
      </c>
      <c r="CP29" s="29">
        <v>28996.545999999998</v>
      </c>
      <c r="CQ29" s="29">
        <v>29933.003000000001</v>
      </c>
      <c r="CR29" s="29">
        <v>30839.128000000001</v>
      </c>
      <c r="CS29" s="29">
        <v>31753.376</v>
      </c>
      <c r="CT29" s="29">
        <v>32671.958999999999</v>
      </c>
      <c r="CU29" s="29">
        <v>33607.536</v>
      </c>
      <c r="CV29" s="29">
        <v>34537.599999999999</v>
      </c>
      <c r="CW29" s="29">
        <v>35458.201999999997</v>
      </c>
      <c r="CX29" s="29">
        <v>36372.533000000003</v>
      </c>
      <c r="CY29" s="29">
        <v>37288.582999999999</v>
      </c>
      <c r="CZ29" s="29">
        <v>38200.148000000001</v>
      </c>
      <c r="DA29" s="29">
        <v>38562.04</v>
      </c>
      <c r="DB29" s="29">
        <v>38912.04</v>
      </c>
      <c r="DC29" s="29">
        <v>39218.400999999998</v>
      </c>
      <c r="DD29" s="29">
        <v>39494.298999999999</v>
      </c>
      <c r="DE29" s="29">
        <v>39751.114999999998</v>
      </c>
      <c r="DF29" s="29">
        <v>39991.171000000002</v>
      </c>
      <c r="DG29" s="29">
        <v>40218.091999999997</v>
      </c>
      <c r="DH29" s="29">
        <v>40433.553999999996</v>
      </c>
      <c r="DI29" s="29">
        <v>40636.182999999997</v>
      </c>
      <c r="DJ29" s="29">
        <v>40820.817000000003</v>
      </c>
      <c r="DK29" s="29">
        <v>40998.794000000002</v>
      </c>
      <c r="DL29" s="29">
        <v>41167.146999999997</v>
      </c>
      <c r="DM29" s="29">
        <v>41325.605000000003</v>
      </c>
      <c r="DN29" s="29">
        <v>41478.046000000002</v>
      </c>
      <c r="DO29" s="29">
        <v>41626.303999999996</v>
      </c>
      <c r="DP29" s="29">
        <v>41769.885000000002</v>
      </c>
      <c r="DQ29" s="29">
        <v>41907.656000000003</v>
      </c>
      <c r="DR29" s="29">
        <v>42041.114999999998</v>
      </c>
      <c r="DS29" s="29">
        <v>42161.440999999999</v>
      </c>
      <c r="DT29" s="29">
        <v>42271.625</v>
      </c>
      <c r="DU29" s="1">
        <v>265613</v>
      </c>
      <c r="DV29" s="29">
        <v>273034.42200000002</v>
      </c>
      <c r="DW29" s="29">
        <v>279892.82199999999</v>
      </c>
      <c r="DX29" s="29">
        <v>286622.29700000002</v>
      </c>
      <c r="DY29" s="29">
        <v>293432.08399999997</v>
      </c>
      <c r="DZ29" s="29">
        <v>299422.17499999999</v>
      </c>
      <c r="EA29" s="29">
        <v>305531.25699999998</v>
      </c>
      <c r="EB29" s="29">
        <v>311060.49099999998</v>
      </c>
      <c r="EC29" s="29">
        <v>316189.36599999998</v>
      </c>
      <c r="ED29" s="29">
        <v>320938.47399999999</v>
      </c>
      <c r="EE29" s="29">
        <v>325219.01500000001</v>
      </c>
      <c r="EF29" s="29">
        <v>329051.19699999999</v>
      </c>
      <c r="EG29" s="29">
        <v>332809.391</v>
      </c>
      <c r="EH29" s="29">
        <v>336632.07199999999</v>
      </c>
      <c r="EI29" s="29">
        <v>340472.89899999998</v>
      </c>
      <c r="EJ29" s="29">
        <v>344436.38199999998</v>
      </c>
      <c r="EK29" s="29">
        <v>348396.65299999999</v>
      </c>
      <c r="EL29" s="29">
        <v>352329.55800000002</v>
      </c>
      <c r="EM29" s="29">
        <v>356230.07</v>
      </c>
      <c r="EN29" s="29">
        <v>360179.59100000001</v>
      </c>
      <c r="EO29" s="29">
        <v>363986.076</v>
      </c>
      <c r="EP29" s="29">
        <v>367676.41200000001</v>
      </c>
      <c r="EQ29" s="29">
        <v>371275.63699999999</v>
      </c>
      <c r="ER29" s="29">
        <v>374921.33899999998</v>
      </c>
      <c r="ES29" s="29">
        <v>378591.37400000001</v>
      </c>
      <c r="ET29" s="29">
        <v>382265.44799999997</v>
      </c>
      <c r="EU29" s="29">
        <v>385976.56900000002</v>
      </c>
      <c r="EV29" s="29">
        <v>389455.17599999998</v>
      </c>
      <c r="EW29" s="29">
        <v>392826.52600000001</v>
      </c>
      <c r="EX29" s="29">
        <v>396108.98800000001</v>
      </c>
      <c r="EY29" s="29">
        <v>399411.10200000001</v>
      </c>
      <c r="EZ29" s="29">
        <v>402653.63099999999</v>
      </c>
      <c r="FA29" s="29">
        <v>405871.80099999998</v>
      </c>
      <c r="FB29" s="29">
        <v>409076.53399999999</v>
      </c>
      <c r="FC29" s="29">
        <v>412260.15899999999</v>
      </c>
      <c r="FD29" s="29">
        <v>415452.60399999999</v>
      </c>
      <c r="FE29" s="29">
        <v>418614.71500000003</v>
      </c>
      <c r="FF29" s="29">
        <v>421748.97499999998</v>
      </c>
      <c r="FG29" s="29">
        <v>424846.76299999998</v>
      </c>
      <c r="FH29" s="29">
        <v>427900.21600000001</v>
      </c>
      <c r="FI29" s="29">
        <v>430915.72700000001</v>
      </c>
    </row>
    <row r="31" spans="1:165" x14ac:dyDescent="0.45">
      <c r="L31" s="32"/>
      <c r="M31" s="36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165" x14ac:dyDescent="0.45">
      <c r="A32" s="64" t="s">
        <v>47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  <row r="33" spans="1:43" x14ac:dyDescent="0.45">
      <c r="A33" t="s">
        <v>13</v>
      </c>
      <c r="C33" s="32"/>
      <c r="D33" s="32">
        <f>D6-C6</f>
        <v>3532.2099999999919</v>
      </c>
      <c r="E33" s="32">
        <f>E6-D6</f>
        <v>3643.1430000000109</v>
      </c>
      <c r="F33" s="32">
        <f>F6-E6</f>
        <v>3951.5439999999944</v>
      </c>
      <c r="G33" s="32">
        <f>G6-F6</f>
        <v>4195</v>
      </c>
      <c r="H33" s="32">
        <f>H6-G6</f>
        <v>3980.0560000000114</v>
      </c>
      <c r="I33" s="32">
        <f>I6-H6</f>
        <v>4369.8139999999839</v>
      </c>
      <c r="J33" s="32">
        <f>J6-I6</f>
        <v>4513.1350000000093</v>
      </c>
      <c r="K33" s="42">
        <f>K6-J6</f>
        <v>4650.2600000000093</v>
      </c>
      <c r="L33" s="32">
        <f>L6-K6</f>
        <v>4665.252999999997</v>
      </c>
      <c r="M33" s="32">
        <f>M6-L6</f>
        <v>4731.6999999999825</v>
      </c>
      <c r="N33" s="32">
        <f>N6-M6</f>
        <v>4797.3950000000186</v>
      </c>
      <c r="O33" s="32">
        <f>O6-N6</f>
        <v>4836.55799999999</v>
      </c>
      <c r="P33" s="32">
        <f>P6-O6</f>
        <v>4912.8660000000091</v>
      </c>
      <c r="Q33" s="32">
        <f>Q6-P6</f>
        <v>5030.0629999999946</v>
      </c>
      <c r="R33" s="32">
        <f>R6-Q6</f>
        <v>5145.0860000000102</v>
      </c>
      <c r="S33" s="32">
        <f>S6-R6</f>
        <v>5112.8070000000007</v>
      </c>
      <c r="T33" s="32">
        <f>T6-S6</f>
        <v>5066.8479999999981</v>
      </c>
      <c r="U33" s="32">
        <f>U6-T6</f>
        <v>5078.0539999999746</v>
      </c>
      <c r="V33" s="32">
        <f>V6-U6</f>
        <v>5046.1730000000098</v>
      </c>
      <c r="W33" s="32">
        <f>W6-V6</f>
        <v>4955.8759999999893</v>
      </c>
      <c r="X33" s="32">
        <f>X6-W6</f>
        <v>4985.8330000000133</v>
      </c>
      <c r="Y33" s="32">
        <f>Y6-X6</f>
        <v>4732.0439999999944</v>
      </c>
      <c r="Z33" s="32">
        <f>Z6-Y6</f>
        <v>4683.387000000017</v>
      </c>
      <c r="AA33" s="32">
        <f>AA6-Z6</f>
        <v>4626.7520000000077</v>
      </c>
      <c r="AB33" s="32">
        <f>AB6-AA6</f>
        <v>4614.9949999999953</v>
      </c>
      <c r="AC33" s="32">
        <f>AC6-AB6</f>
        <v>4597.670999999973</v>
      </c>
      <c r="AD33" s="32">
        <f>AD6-AC6</f>
        <v>4504.9870000000228</v>
      </c>
      <c r="AE33" s="32">
        <f>AE6-AD6</f>
        <v>4574.0129999999772</v>
      </c>
      <c r="AF33" s="32">
        <f>AF6-AE6</f>
        <v>4510.1300000000047</v>
      </c>
      <c r="AG33" s="32">
        <f>AG6-AF6</f>
        <v>4584.1560000000172</v>
      </c>
      <c r="AH33" s="32">
        <f>AH6-AG6</f>
        <v>4618.3190000000177</v>
      </c>
      <c r="AI33" s="32">
        <f>AI6-AH6</f>
        <v>3971.0879999999888</v>
      </c>
      <c r="AJ33" s="32">
        <f>AJ6-AI6</f>
        <v>4008.5769999999902</v>
      </c>
      <c r="AK33" s="32">
        <f>AK6-AJ6</f>
        <v>4049.2399999999907</v>
      </c>
      <c r="AL33" s="32">
        <f>AL6-AK6</f>
        <v>4109.1570000000065</v>
      </c>
      <c r="AM33" s="32">
        <f>AM6-AL6</f>
        <v>4138.6900000000023</v>
      </c>
      <c r="AN33" s="32">
        <f>AN6-AM6</f>
        <v>4162.4340000000084</v>
      </c>
      <c r="AO33" s="32">
        <f>AO6-AN6</f>
        <v>4197.4130000000005</v>
      </c>
      <c r="AP33" s="32">
        <f>AP6-AO6</f>
        <v>4212.6369999999879</v>
      </c>
      <c r="AQ33" s="32">
        <f>AQ6-AP6</f>
        <v>4229.1479999999865</v>
      </c>
    </row>
    <row r="34" spans="1:43" x14ac:dyDescent="0.45">
      <c r="A34" t="s">
        <v>14</v>
      </c>
      <c r="D34" s="32">
        <f>D7-C7</f>
        <v>5868.9729999999981</v>
      </c>
      <c r="E34" s="32">
        <f>E7-D7</f>
        <v>5438.448000000004</v>
      </c>
      <c r="F34" s="32">
        <f>F7-E7</f>
        <v>5884.935999999987</v>
      </c>
      <c r="G34" s="32">
        <f>G7-F7</f>
        <v>5357.0320000000065</v>
      </c>
      <c r="H34" s="32">
        <f>H7-G7</f>
        <v>4857.9360000000161</v>
      </c>
      <c r="I34" s="32">
        <f>I7-H7</f>
        <v>5204.2739999999758</v>
      </c>
      <c r="J34" s="32">
        <f>J7-I7</f>
        <v>5853.8340000000317</v>
      </c>
      <c r="K34" s="42">
        <f>K7-J7</f>
        <v>6110.286999999953</v>
      </c>
      <c r="L34" s="32">
        <f>L7-K7</f>
        <v>6057.7460000000428</v>
      </c>
      <c r="M34" s="32">
        <f>M7-L7</f>
        <v>5975.0650000000023</v>
      </c>
      <c r="N34" s="32">
        <f>N7-M7</f>
        <v>5980.164999999979</v>
      </c>
      <c r="O34" s="32">
        <f>O7-N7</f>
        <v>5960.5580000000191</v>
      </c>
      <c r="P34" s="32">
        <f>P7-O7</f>
        <v>5926.1639999999898</v>
      </c>
      <c r="Q34" s="32">
        <f>Q7-P7</f>
        <v>5924.0360000000219</v>
      </c>
      <c r="R34" s="32">
        <f>R7-Q7</f>
        <v>5952.9379999999655</v>
      </c>
      <c r="S34" s="32">
        <f>S7-R7</f>
        <v>5937.2810000000172</v>
      </c>
      <c r="T34" s="32">
        <f>T7-S7</f>
        <v>5848.234999999986</v>
      </c>
      <c r="U34" s="32">
        <f>U7-T7</f>
        <v>5858.2600000000093</v>
      </c>
      <c r="V34" s="32">
        <f>V7-U7</f>
        <v>6012.4490000000224</v>
      </c>
      <c r="W34" s="32">
        <f>W7-V7</f>
        <v>5990.4399999999441</v>
      </c>
      <c r="X34" s="32">
        <f>X7-W7</f>
        <v>5954.8670000000275</v>
      </c>
      <c r="Y34" s="32">
        <f>Y7-X7</f>
        <v>5883.6319999999832</v>
      </c>
      <c r="Z34" s="32">
        <f>Z7-Y7</f>
        <v>5819.7370000000228</v>
      </c>
      <c r="AA34" s="32">
        <f>AA7-Z7</f>
        <v>5786.8150000000023</v>
      </c>
      <c r="AB34" s="32">
        <f>AB7-AA7</f>
        <v>5690.609999999986</v>
      </c>
      <c r="AC34" s="32">
        <f>AC7-AB7</f>
        <v>5610.1060000000289</v>
      </c>
      <c r="AD34" s="32">
        <f>AD7-AC7</f>
        <v>5205.5889999999781</v>
      </c>
      <c r="AE34" s="32">
        <f>AE7-AD7</f>
        <v>5184.7860000000219</v>
      </c>
      <c r="AF34" s="32">
        <f>AF7-AE7</f>
        <v>5116.0449999999837</v>
      </c>
      <c r="AG34" s="32">
        <f>AG7-AF7</f>
        <v>5068.1479999999865</v>
      </c>
      <c r="AH34" s="32">
        <f>AH7-AG7</f>
        <v>5039.9720000000088</v>
      </c>
      <c r="AI34" s="32">
        <f>AI7-AH7</f>
        <v>4184.9459999999963</v>
      </c>
      <c r="AJ34" s="32">
        <f>AJ7-AI7</f>
        <v>4039.9880000000121</v>
      </c>
      <c r="AK34" s="32">
        <f>AK7-AJ7</f>
        <v>3903.8999999999651</v>
      </c>
      <c r="AL34" s="32">
        <f>AL7-AK7</f>
        <v>3778.1630000000005</v>
      </c>
      <c r="AM34" s="32">
        <f>AM7-AL7</f>
        <v>3667.6450000000186</v>
      </c>
      <c r="AN34" s="32">
        <f>AN7-AM7</f>
        <v>3549.2370000000228</v>
      </c>
      <c r="AO34" s="32">
        <f>AO7-AN7</f>
        <v>3442.8189999999595</v>
      </c>
      <c r="AP34" s="32">
        <f>AP7-AO7</f>
        <v>3312.1670000000158</v>
      </c>
      <c r="AQ34" s="32">
        <f>AQ7-AP7</f>
        <v>3184.9629999999888</v>
      </c>
    </row>
    <row r="35" spans="1:43" x14ac:dyDescent="0.45">
      <c r="A35" t="s">
        <v>15</v>
      </c>
      <c r="D35" s="32">
        <f>D8-C8</f>
        <v>2050.2660000000033</v>
      </c>
      <c r="E35" s="32">
        <f>E8-D8</f>
        <v>2560.2280000000028</v>
      </c>
      <c r="F35" s="32">
        <f>F8-E8</f>
        <v>2490.80799999999</v>
      </c>
      <c r="G35" s="32">
        <f>G8-F8</f>
        <v>1702.7160000000003</v>
      </c>
      <c r="H35" s="32">
        <f>H8-G8</f>
        <v>2223.1580000000104</v>
      </c>
      <c r="I35" s="32">
        <f>I8-H8</f>
        <v>2145.5249999999942</v>
      </c>
      <c r="J35" s="32">
        <f>J8-I8</f>
        <v>2201.4830000000075</v>
      </c>
      <c r="K35" s="42">
        <f>K8-J8</f>
        <v>2193.1539999999804</v>
      </c>
      <c r="L35" s="32">
        <f>L8-K8</f>
        <v>2204.0489999999991</v>
      </c>
      <c r="M35" s="32">
        <f>M8-L8</f>
        <v>2259.3850000000093</v>
      </c>
      <c r="N35" s="32">
        <f>N8-M8</f>
        <v>2381.8330000000133</v>
      </c>
      <c r="O35" s="32">
        <f>O8-N8</f>
        <v>2375.6729999999807</v>
      </c>
      <c r="P35" s="32">
        <f>P8-O8</f>
        <v>2371.5500000000175</v>
      </c>
      <c r="Q35" s="32">
        <f>Q8-P8</f>
        <v>2323.8260000000009</v>
      </c>
      <c r="R35" s="32">
        <f>R8-Q8</f>
        <v>2332.9020000000019</v>
      </c>
      <c r="S35" s="32">
        <f>S8-R8</f>
        <v>2158.435999999987</v>
      </c>
      <c r="T35" s="32">
        <f>T8-S8</f>
        <v>2039.8669999999984</v>
      </c>
      <c r="U35" s="32">
        <f>U8-T8</f>
        <v>1932.554999999993</v>
      </c>
      <c r="V35" s="32">
        <f>V8-U8</f>
        <v>1982.1840000000084</v>
      </c>
      <c r="W35" s="32">
        <f>W8-V8</f>
        <v>1938.5340000000142</v>
      </c>
      <c r="X35" s="32">
        <f>X8-W8</f>
        <v>1827.3409999999858</v>
      </c>
      <c r="Y35" s="32">
        <f>Y8-X8</f>
        <v>1745.2870000000112</v>
      </c>
      <c r="Z35" s="32">
        <f>Z8-Y8</f>
        <v>1683.3679999999877</v>
      </c>
      <c r="AA35" s="32">
        <f>AA8-Z8</f>
        <v>1653.0380000000005</v>
      </c>
      <c r="AB35" s="32">
        <f>AB8-AA8</f>
        <v>1623.2660000000033</v>
      </c>
      <c r="AC35" s="32">
        <f>AC8-AB8</f>
        <v>1541.1270000000077</v>
      </c>
      <c r="AD35" s="32">
        <f>AD8-AC8</f>
        <v>1507.1019999999844</v>
      </c>
      <c r="AE35" s="32">
        <f>AE8-AD8</f>
        <v>1467.4930000000168</v>
      </c>
      <c r="AF35" s="32">
        <f>AF8-AE8</f>
        <v>1437.1839999999793</v>
      </c>
      <c r="AG35" s="32">
        <f>AG8-AF8</f>
        <v>1418.1710000000021</v>
      </c>
      <c r="AH35" s="32">
        <f>AH8-AG8</f>
        <v>1398.7220000000088</v>
      </c>
      <c r="AI35" s="32">
        <f>AI8-AH8</f>
        <v>916.99499999999534</v>
      </c>
      <c r="AJ35" s="32">
        <f>AJ8-AI8</f>
        <v>907.16599999999744</v>
      </c>
      <c r="AK35" s="32">
        <f>AK8-AJ8</f>
        <v>884.62200000000303</v>
      </c>
      <c r="AL35" s="32">
        <f>AL8-AK8</f>
        <v>879.42500000001746</v>
      </c>
      <c r="AM35" s="32">
        <f>AM8-AL8</f>
        <v>874.54799999998068</v>
      </c>
      <c r="AN35" s="32">
        <f>AN8-AM8</f>
        <v>878.18100000001141</v>
      </c>
      <c r="AO35" s="32">
        <f>AO8-AN8</f>
        <v>860.40599999998813</v>
      </c>
      <c r="AP35" s="32">
        <f>AP8-AO8</f>
        <v>853.61600000000908</v>
      </c>
      <c r="AQ35" s="32">
        <f>AQ8-AP8</f>
        <v>858.82300000000396</v>
      </c>
    </row>
    <row r="36" spans="1:43" x14ac:dyDescent="0.45">
      <c r="A36" t="s">
        <v>16</v>
      </c>
      <c r="D36" s="32">
        <f>D9-C9</f>
        <v>525.63100000000122</v>
      </c>
      <c r="E36" s="32">
        <f>E9-D9</f>
        <v>712.29199999999764</v>
      </c>
      <c r="F36" s="32">
        <f>F9-E9</f>
        <v>623.02800000000207</v>
      </c>
      <c r="G36" s="32">
        <f>G9-F9</f>
        <v>719.8849999999984</v>
      </c>
      <c r="H36" s="32">
        <f>H9-G9</f>
        <v>713.85800000000017</v>
      </c>
      <c r="I36" s="32">
        <f>I9-H9</f>
        <v>749.34300000000076</v>
      </c>
      <c r="J36" s="32">
        <f>J9-I9</f>
        <v>799.90599999999904</v>
      </c>
      <c r="K36" s="42">
        <f>K9-J9</f>
        <v>868.30900000000111</v>
      </c>
      <c r="L36" s="32">
        <f>L9-K9</f>
        <v>879.64999999999782</v>
      </c>
      <c r="M36" s="32">
        <f>M9-L9</f>
        <v>895.64400000000023</v>
      </c>
      <c r="N36" s="32">
        <f>N9-M9</f>
        <v>936.45700000000215</v>
      </c>
      <c r="O36" s="32">
        <f>O9-N9</f>
        <v>906.125</v>
      </c>
      <c r="P36" s="32">
        <f>P9-O9</f>
        <v>914.24799999999959</v>
      </c>
      <c r="Q36" s="32">
        <f>Q9-P9</f>
        <v>918.58299999999872</v>
      </c>
      <c r="R36" s="32">
        <f>R9-Q9</f>
        <v>935.57700000000114</v>
      </c>
      <c r="S36" s="32">
        <f>S9-R9</f>
        <v>930.06399999999849</v>
      </c>
      <c r="T36" s="32">
        <f>T9-S9</f>
        <v>920.60199999999895</v>
      </c>
      <c r="U36" s="32">
        <f>U9-T9</f>
        <v>914.33100000000559</v>
      </c>
      <c r="V36" s="32">
        <f>V9-U9</f>
        <v>916.04999999999563</v>
      </c>
      <c r="W36" s="32">
        <f>W9-V9</f>
        <v>911.56500000000233</v>
      </c>
      <c r="X36" s="32">
        <f>X9-W9</f>
        <v>361.89199999999983</v>
      </c>
      <c r="Y36" s="32">
        <f>Y9-X9</f>
        <v>350</v>
      </c>
      <c r="Z36" s="32">
        <f>Z9-Y9</f>
        <v>306.36099999999715</v>
      </c>
      <c r="AA36" s="32">
        <f>AA9-Z9</f>
        <v>275.89800000000105</v>
      </c>
      <c r="AB36" s="32">
        <f>AB9-AA9</f>
        <v>256.81599999999889</v>
      </c>
      <c r="AC36" s="32">
        <f>AC9-AB9</f>
        <v>240.05600000000413</v>
      </c>
      <c r="AD36" s="32">
        <f>AD9-AC9</f>
        <v>226.92099999999482</v>
      </c>
      <c r="AE36" s="32">
        <f>AE9-AD9</f>
        <v>215.46199999999953</v>
      </c>
      <c r="AF36" s="32">
        <f>AF9-AE9</f>
        <v>202.62900000000081</v>
      </c>
      <c r="AG36" s="32">
        <f>AG9-AF9</f>
        <v>184.63400000000547</v>
      </c>
      <c r="AH36" s="32">
        <f>AH9-AG9</f>
        <v>177.97699999999895</v>
      </c>
      <c r="AI36" s="32">
        <f>AI9-AH9</f>
        <v>168.35299999999552</v>
      </c>
      <c r="AJ36" s="32">
        <f>AJ9-AI9</f>
        <v>158.458000000006</v>
      </c>
      <c r="AK36" s="32">
        <f>AK9-AJ9</f>
        <v>152.44099999999889</v>
      </c>
      <c r="AL36" s="32">
        <f>AL9-AK9</f>
        <v>148.25799999999435</v>
      </c>
      <c r="AM36" s="32">
        <f>AM9-AL9</f>
        <v>143.58100000000559</v>
      </c>
      <c r="AN36" s="32">
        <f>AN9-AM9</f>
        <v>137.77100000000064</v>
      </c>
      <c r="AO36" s="32">
        <f>AO9-AN9</f>
        <v>133.45899999999529</v>
      </c>
      <c r="AP36" s="32">
        <f>AP9-AO9</f>
        <v>120.32600000000093</v>
      </c>
      <c r="AQ36" s="32">
        <f>AQ9-AP9</f>
        <v>110.18400000000111</v>
      </c>
    </row>
    <row r="37" spans="1:43" x14ac:dyDescent="0.45">
      <c r="A37" t="s">
        <v>17</v>
      </c>
      <c r="D37" s="32">
        <f>D10-C10</f>
        <v>7421.4220000000205</v>
      </c>
      <c r="E37" s="32">
        <f>E10-D10</f>
        <v>6858.3999999999651</v>
      </c>
      <c r="F37" s="32">
        <f>F10-E10</f>
        <v>6729.4750000000349</v>
      </c>
      <c r="G37" s="32">
        <f>G10-F10</f>
        <v>6809.786999999953</v>
      </c>
      <c r="H37" s="32">
        <f>H10-G10</f>
        <v>5990.0910000000149</v>
      </c>
      <c r="I37" s="32">
        <f>I10-H10</f>
        <v>6109.0819999999949</v>
      </c>
      <c r="J37" s="32">
        <f>J10-I10</f>
        <v>5529.2339999999967</v>
      </c>
      <c r="K37" s="42">
        <f>K10-J10</f>
        <v>5128.875</v>
      </c>
      <c r="L37" s="32">
        <f>L10-K10</f>
        <v>4749.1080000000075</v>
      </c>
      <c r="M37" s="32">
        <f>M10-L10</f>
        <v>4280.5410000000265</v>
      </c>
      <c r="N37" s="32">
        <f>N10-M10</f>
        <v>3832.1819999999716</v>
      </c>
      <c r="O37" s="32">
        <f>O10-N10</f>
        <v>3758.1940000000177</v>
      </c>
      <c r="P37" s="32">
        <f>P10-O10</f>
        <v>3822.6809999999823</v>
      </c>
      <c r="Q37" s="32">
        <f>Q10-P10</f>
        <v>3840.8269999999902</v>
      </c>
      <c r="R37" s="32">
        <f>R10-Q10</f>
        <v>3963.4830000000075</v>
      </c>
      <c r="S37" s="32">
        <f>S10-R10</f>
        <v>3960.2710000000079</v>
      </c>
      <c r="T37" s="32">
        <f>T10-S10</f>
        <v>3932.9050000000279</v>
      </c>
      <c r="U37" s="32">
        <f>U10-T10</f>
        <v>3900.5119999999879</v>
      </c>
      <c r="V37" s="32">
        <f>V10-U10</f>
        <v>3949.5210000000079</v>
      </c>
      <c r="W37" s="32">
        <f>W10-V10</f>
        <v>3806.484999999986</v>
      </c>
      <c r="X37" s="32">
        <f>X10-W10</f>
        <v>3690.3360000000102</v>
      </c>
      <c r="Y37" s="32">
        <f>Y10-X10</f>
        <v>3599.2249999999767</v>
      </c>
      <c r="Z37" s="32">
        <f>Z10-Y10</f>
        <v>3645.7019999999902</v>
      </c>
      <c r="AA37" s="32">
        <f>AA10-Z10</f>
        <v>3670.0350000000326</v>
      </c>
      <c r="AB37" s="32">
        <f>AB10-AA10</f>
        <v>3674.0739999999641</v>
      </c>
      <c r="AC37" s="32">
        <f>AC10-AB10</f>
        <v>3711.1210000000428</v>
      </c>
      <c r="AD37" s="32">
        <f>AD10-AC10</f>
        <v>3478.60699999996</v>
      </c>
      <c r="AE37" s="32">
        <f>AE10-AD10</f>
        <v>3371.3500000000349</v>
      </c>
      <c r="AF37" s="32">
        <f>AF10-AE10</f>
        <v>3282.4619999999995</v>
      </c>
      <c r="AG37" s="32">
        <f>AG10-AF10</f>
        <v>3302.1140000000014</v>
      </c>
      <c r="AH37" s="32">
        <f>AH10-AG10</f>
        <v>3242.5289999999804</v>
      </c>
      <c r="AI37" s="32">
        <f>AI10-AH10</f>
        <v>3218.1699999999837</v>
      </c>
      <c r="AJ37" s="32">
        <f>AJ10-AI10</f>
        <v>3204.7330000000075</v>
      </c>
      <c r="AK37" s="32">
        <f>AK10-AJ10</f>
        <v>3183.625</v>
      </c>
      <c r="AL37" s="32">
        <f>AL10-AK10</f>
        <v>3192.445000000007</v>
      </c>
      <c r="AM37" s="32">
        <f>AM10-AL10</f>
        <v>3162.1110000000335</v>
      </c>
      <c r="AN37" s="32">
        <f>AN10-AM10</f>
        <v>3134.2599999999511</v>
      </c>
      <c r="AO37" s="32">
        <f>AO10-AN10</f>
        <v>3097.7880000000005</v>
      </c>
      <c r="AP37" s="32">
        <f>AP10-AO10</f>
        <v>3053.4530000000377</v>
      </c>
      <c r="AQ37" s="32">
        <f>AQ10-AP10</f>
        <v>3015.5109999999986</v>
      </c>
    </row>
    <row r="38" spans="1:43" x14ac:dyDescent="0.45">
      <c r="A38" t="s">
        <v>18</v>
      </c>
      <c r="D38" s="32">
        <f>D11-C11</f>
        <v>2609.3579999999929</v>
      </c>
      <c r="E38" s="32">
        <f>E11-D11</f>
        <v>2889.9530000000086</v>
      </c>
      <c r="F38" s="32">
        <f>F11-E11</f>
        <v>3556.4409999999916</v>
      </c>
      <c r="G38" s="32">
        <f>G11-F11</f>
        <v>3609.346000000005</v>
      </c>
      <c r="H38" s="32">
        <f>H11-G11</f>
        <v>2540.7069999999949</v>
      </c>
      <c r="I38" s="32">
        <f>I11-H11</f>
        <v>3023.823000000004</v>
      </c>
      <c r="J38" s="32">
        <f>J11-I11</f>
        <v>3274.1239999999962</v>
      </c>
      <c r="K38" s="42">
        <f>K11-J11</f>
        <v>3506.0250000000087</v>
      </c>
      <c r="L38" s="32">
        <f>L11-K11</f>
        <v>3558.7339999999967</v>
      </c>
      <c r="M38" s="32">
        <f>M11-L11</f>
        <v>3647.2980000000098</v>
      </c>
      <c r="N38" s="32">
        <f>N11-M11</f>
        <v>3688.0389999999898</v>
      </c>
      <c r="O38" s="32">
        <f>O11-N11</f>
        <v>3776.2390000000014</v>
      </c>
      <c r="P38" s="32">
        <f>P11-O11</f>
        <v>3745.198000000004</v>
      </c>
      <c r="Q38" s="32">
        <f>Q11-P11</f>
        <v>3735.8219999999856</v>
      </c>
      <c r="R38" s="32">
        <f>R11-Q11</f>
        <v>3793.3859999999986</v>
      </c>
      <c r="S38" s="32">
        <f>S11-R11</f>
        <v>3737.5960000000196</v>
      </c>
      <c r="T38" s="32">
        <f>T11-S11</f>
        <v>3671.0339999999851</v>
      </c>
      <c r="U38" s="32">
        <f>U11-T11</f>
        <v>3448.9440000000177</v>
      </c>
      <c r="V38" s="32">
        <f>V11-U11</f>
        <v>3409.3329999999842</v>
      </c>
      <c r="W38" s="32">
        <f>W11-V11</f>
        <v>3200.1900000000023</v>
      </c>
      <c r="X38" s="32">
        <f>X11-W11</f>
        <v>3017.3099999999977</v>
      </c>
      <c r="Y38" s="32">
        <f>Y11-X11</f>
        <v>2860.2030000000086</v>
      </c>
      <c r="Z38" s="32">
        <f>Z11-Y11</f>
        <v>2719.4500000000116</v>
      </c>
      <c r="AA38" s="32">
        <f>AA11-Z11</f>
        <v>2626.3559999999998</v>
      </c>
      <c r="AB38" s="32">
        <f>AB11-AA11</f>
        <v>2511.5709999999963</v>
      </c>
      <c r="AC38" s="32">
        <f>AC11-AB11</f>
        <v>2453.5719999999856</v>
      </c>
      <c r="AD38" s="32">
        <f>AD11-AC11</f>
        <v>2424.6970000000147</v>
      </c>
      <c r="AE38" s="32">
        <f>AE11-AD11</f>
        <v>2379.6330000000016</v>
      </c>
      <c r="AF38" s="32">
        <f>AF11-AE11</f>
        <v>2343.3029999999853</v>
      </c>
      <c r="AG38" s="32">
        <f>AG11-AF11</f>
        <v>2346.7050000000163</v>
      </c>
      <c r="AH38" s="32">
        <f>AH11-AG11</f>
        <v>2314.917999999976</v>
      </c>
      <c r="AI38" s="32">
        <f>AI11-AH11</f>
        <v>1046.5130000000063</v>
      </c>
      <c r="AJ38" s="32">
        <f>AJ11-AI11</f>
        <v>1013.4079999999958</v>
      </c>
      <c r="AK38" s="32">
        <f>AK11-AJ11</f>
        <v>981.48500000001513</v>
      </c>
      <c r="AL38" s="32">
        <f>AL11-AK11</f>
        <v>956.85599999999977</v>
      </c>
      <c r="AM38" s="32">
        <f>AM11-AL11</f>
        <v>923.11199999999371</v>
      </c>
      <c r="AN38" s="32">
        <f>AN11-AM11</f>
        <v>884.25500000000466</v>
      </c>
      <c r="AO38" s="32">
        <f>AO11-AN11</f>
        <v>849.35999999998603</v>
      </c>
      <c r="AP38" s="32">
        <f>AP11-AO11</f>
        <v>806.01800000001094</v>
      </c>
      <c r="AQ38" s="32">
        <f>AQ11-AP11</f>
        <v>747.19399999998859</v>
      </c>
    </row>
    <row r="39" spans="1:43" x14ac:dyDescent="0.45">
      <c r="A39" t="s">
        <v>19</v>
      </c>
      <c r="D39" s="32">
        <f>D12-C12</f>
        <v>4657.3660000000091</v>
      </c>
      <c r="E39" s="32">
        <f>E12-D12</f>
        <v>4341.4020000000019</v>
      </c>
      <c r="F39" s="32">
        <f>F12-E12</f>
        <v>4297.051999999996</v>
      </c>
      <c r="G39" s="32">
        <f>G12-F12</f>
        <v>3768.8589999999967</v>
      </c>
      <c r="H39" s="32">
        <f>H12-G12</f>
        <v>4166.1749999999884</v>
      </c>
      <c r="I39" s="32">
        <f>I12-H12</f>
        <v>4301.0310000000172</v>
      </c>
      <c r="J39" s="32">
        <f>J12-I12</f>
        <v>4520.3559999999707</v>
      </c>
      <c r="K39" s="42">
        <f>K12-J12</f>
        <v>4792.4380000000237</v>
      </c>
      <c r="L39" s="32">
        <f>L12-K12</f>
        <v>4861.4510000000009</v>
      </c>
      <c r="M39" s="32">
        <f>M12-L12</f>
        <v>4876.8099999999977</v>
      </c>
      <c r="N39" s="32">
        <f>N12-M12</f>
        <v>4890.6109999999753</v>
      </c>
      <c r="O39" s="32">
        <f>O12-N12</f>
        <v>4836.4530000000377</v>
      </c>
      <c r="P39" s="32">
        <f>P12-O12</f>
        <v>4849.0119999999879</v>
      </c>
      <c r="Q39" s="32">
        <f>Q12-P12</f>
        <v>4997.7719999999972</v>
      </c>
      <c r="R39" s="32">
        <f>R12-Q12</f>
        <v>5205.9770000000135</v>
      </c>
      <c r="S39" s="32">
        <f>S12-R12</f>
        <v>5094.8090000000084</v>
      </c>
      <c r="T39" s="32">
        <f>T12-S12</f>
        <v>4967.3260000000009</v>
      </c>
      <c r="U39" s="32">
        <f>U12-T12</f>
        <v>4896.0929999999935</v>
      </c>
      <c r="V39" s="32">
        <f>V12-U12</f>
        <v>4908.8679999999586</v>
      </c>
      <c r="W39" s="32">
        <f>W12-V12</f>
        <v>4834.2989999999991</v>
      </c>
      <c r="X39" s="32">
        <f>X12-W12</f>
        <v>4602.8430000000517</v>
      </c>
      <c r="Y39" s="32">
        <f>Y12-X12</f>
        <v>4680.664999999979</v>
      </c>
      <c r="Z39" s="32">
        <f>Z12-Y12</f>
        <v>4638.0409999999683</v>
      </c>
      <c r="AA39" s="32">
        <f>AA12-Z12</f>
        <v>4613.6080000000075</v>
      </c>
      <c r="AB39" s="32">
        <f>AB12-AA12</f>
        <v>4624.8150000000023</v>
      </c>
      <c r="AC39" s="32">
        <f>AC12-AB12</f>
        <v>4708.4249999999884</v>
      </c>
      <c r="AD39" s="32">
        <f>AD12-AC12</f>
        <v>4644.9520000000484</v>
      </c>
      <c r="AE39" s="32">
        <f>AE12-AD12</f>
        <v>4600.0839999999735</v>
      </c>
      <c r="AF39" s="32">
        <f>AF12-AE12</f>
        <v>4578.5009999999893</v>
      </c>
      <c r="AG39" s="32">
        <f>AG12-AF12</f>
        <v>4558.8209999999963</v>
      </c>
      <c r="AH39" s="32">
        <f>AH12-AG12</f>
        <v>4563.4910000000382</v>
      </c>
      <c r="AI39" s="32">
        <f>AI12-AH12</f>
        <v>4103.3169999999809</v>
      </c>
      <c r="AJ39" s="32">
        <f>AJ12-AI12</f>
        <v>4125.1689999999944</v>
      </c>
      <c r="AK39" s="32">
        <f>AK12-AJ12</f>
        <v>4182.4440000000177</v>
      </c>
      <c r="AL39" s="32">
        <f>AL12-AK12</f>
        <v>4262.1429999999818</v>
      </c>
      <c r="AM39" s="32">
        <f>AM12-AL12</f>
        <v>4302.6460000000079</v>
      </c>
      <c r="AN39" s="32">
        <f>AN12-AM12</f>
        <v>4346.6030000000028</v>
      </c>
      <c r="AO39" s="32">
        <f>AO12-AN12</f>
        <v>4367.8289999999688</v>
      </c>
      <c r="AP39" s="32">
        <f>AP12-AO12</f>
        <v>4367.6990000000224</v>
      </c>
      <c r="AQ39" s="32">
        <f>AQ12-AP12</f>
        <v>4437.2170000000042</v>
      </c>
    </row>
    <row r="40" spans="1:43" x14ac:dyDescent="0.45">
      <c r="A40" t="s">
        <v>20</v>
      </c>
      <c r="D40" s="32">
        <f>D13-C13</f>
        <v>2784.6009999999951</v>
      </c>
      <c r="E40" s="32">
        <f>E13-D13</f>
        <v>3655.5929999999935</v>
      </c>
      <c r="F40" s="32">
        <f>F13-E13</f>
        <v>3257.2730000000156</v>
      </c>
      <c r="G40" s="32">
        <f>G13-F13</f>
        <v>3759.301999999996</v>
      </c>
      <c r="H40" s="32">
        <f>H13-G13</f>
        <v>3520.859999999986</v>
      </c>
      <c r="I40" s="32">
        <f>I13-H13</f>
        <v>3503.38400000002</v>
      </c>
      <c r="J40" s="32">
        <f>J13-I13</f>
        <v>3569.3159999999916</v>
      </c>
      <c r="K40" s="42">
        <f>K13-J13</f>
        <v>3616.3349999999919</v>
      </c>
      <c r="L40" s="32">
        <f>L13-K13</f>
        <v>3557.0400000000081</v>
      </c>
      <c r="M40" s="32">
        <f>M13-L13</f>
        <v>3480.6609999999928</v>
      </c>
      <c r="N40" s="32">
        <f>N13-M13</f>
        <v>3360.3060000000114</v>
      </c>
      <c r="O40" s="32">
        <f>O13-N13</f>
        <v>3329.5480000000098</v>
      </c>
      <c r="P40" s="32">
        <f>P13-O13</f>
        <v>3255.05799999999</v>
      </c>
      <c r="Q40" s="32">
        <f>Q13-P13</f>
        <v>3200.4550000000163</v>
      </c>
      <c r="R40" s="32">
        <f>R13-Q13</f>
        <v>3147.7129999999888</v>
      </c>
      <c r="S40" s="32">
        <f>S13-R13</f>
        <v>2975.0409999999683</v>
      </c>
      <c r="T40" s="32">
        <f>T13-S13</f>
        <v>2870.6100000000442</v>
      </c>
      <c r="U40" s="32">
        <f>U13-T13</f>
        <v>2779.3059999999823</v>
      </c>
      <c r="V40" s="32">
        <f>V13-U13</f>
        <v>2608.210000000021</v>
      </c>
      <c r="W40" s="32">
        <f>W13-V13</f>
        <v>2456.9729999999981</v>
      </c>
      <c r="X40" s="32">
        <f>X13-W13</f>
        <v>2269.0239999999758</v>
      </c>
      <c r="Y40" s="32">
        <f>Y13-X13</f>
        <v>2142.7509999999893</v>
      </c>
      <c r="Z40" s="32">
        <f>Z13-Y13</f>
        <v>2031.88400000002</v>
      </c>
      <c r="AA40" s="32">
        <f>AA13-Z13</f>
        <v>1946.100999999966</v>
      </c>
      <c r="AB40" s="32">
        <f>AB13-AA13</f>
        <v>1861.1070000000182</v>
      </c>
      <c r="AC40" s="32">
        <f>AC13-AB13</f>
        <v>1736.8910000000033</v>
      </c>
      <c r="AD40" s="32">
        <f>AD13-AC13</f>
        <v>1130.0730000000331</v>
      </c>
      <c r="AE40" s="32">
        <f>AE13-AD13</f>
        <v>1061.670999999973</v>
      </c>
      <c r="AF40" s="32">
        <f>AF13-AE13</f>
        <v>1074.3960000000079</v>
      </c>
      <c r="AG40" s="32">
        <f>AG13-AF13</f>
        <v>1016.1609999999637</v>
      </c>
      <c r="AH40" s="32">
        <f>AH13-AG13</f>
        <v>940.99600000004284</v>
      </c>
      <c r="AI40" s="32">
        <f>AI13-AH13</f>
        <v>917.88000000000466</v>
      </c>
      <c r="AJ40" s="32">
        <f>AJ13-AI13</f>
        <v>892.81599999999162</v>
      </c>
      <c r="AK40" s="32">
        <f>AK13-AJ13</f>
        <v>861.49300000001676</v>
      </c>
      <c r="AL40" s="32">
        <f>AL13-AK13</f>
        <v>870.19899999996414</v>
      </c>
      <c r="AM40" s="32">
        <f>AM13-AL13</f>
        <v>838.85899999999674</v>
      </c>
      <c r="AN40" s="32">
        <f>AN13-AM13</f>
        <v>840.93400000000838</v>
      </c>
      <c r="AO40" s="32">
        <f>AO13-AN13</f>
        <v>835.31599999999162</v>
      </c>
      <c r="AP40" s="32">
        <f>AP13-AO13</f>
        <v>830.52600000001257</v>
      </c>
      <c r="AQ40" s="32">
        <f>AQ13-AP13</f>
        <v>825.79200000001583</v>
      </c>
    </row>
    <row r="41" spans="1:43" x14ac:dyDescent="0.45">
      <c r="A41" t="s">
        <v>21</v>
      </c>
      <c r="D41" s="32">
        <f>D14-C14</f>
        <v>2296.7820000000065</v>
      </c>
      <c r="E41" s="32">
        <f>E14-D14</f>
        <v>2536.6929999999993</v>
      </c>
      <c r="F41" s="32">
        <f>F14-E14</f>
        <v>2647.4139999999898</v>
      </c>
      <c r="G41" s="32">
        <f>G14-F14</f>
        <v>3428.2179999999935</v>
      </c>
      <c r="H41" s="32">
        <f>H14-G14</f>
        <v>2719.5860000000102</v>
      </c>
      <c r="I41" s="32">
        <f>I14-H14</f>
        <v>2803.8550000000105</v>
      </c>
      <c r="J41" s="32">
        <f>J14-I14</f>
        <v>2763.0019999999786</v>
      </c>
      <c r="K41" s="42">
        <f>K14-J14</f>
        <v>2814.4490000000224</v>
      </c>
      <c r="L41" s="32">
        <f>L14-K14</f>
        <v>2848.1369999999879</v>
      </c>
      <c r="M41" s="32">
        <f>M14-L14</f>
        <v>2837.8189999999886</v>
      </c>
      <c r="N41" s="32">
        <f>N14-M14</f>
        <v>2932.0400000000081</v>
      </c>
      <c r="O41" s="32">
        <f>O14-N14</f>
        <v>3030.7710000000079</v>
      </c>
      <c r="P41" s="32">
        <f>P14-O14</f>
        <v>2999.0939999999828</v>
      </c>
      <c r="Q41" s="32">
        <f>Q14-P14</f>
        <v>3001.1860000000161</v>
      </c>
      <c r="R41" s="32">
        <f>R14-Q14</f>
        <v>3026.7759999999835</v>
      </c>
      <c r="S41" s="32">
        <f>S14-R14</f>
        <v>2992.2460000000137</v>
      </c>
      <c r="T41" s="32">
        <f>T14-S14</f>
        <v>2899.7049999999872</v>
      </c>
      <c r="U41" s="32">
        <f>U14-T14</f>
        <v>2783.6520000000019</v>
      </c>
      <c r="V41" s="32">
        <f>V14-U14</f>
        <v>2772.0230000000156</v>
      </c>
      <c r="W41" s="32">
        <f>W14-V14</f>
        <v>2758.0559999999823</v>
      </c>
      <c r="X41" s="32">
        <f>X14-W14</f>
        <v>2686.7010000000009</v>
      </c>
      <c r="Y41" s="32">
        <f>Y14-X14</f>
        <v>2667.2799999999988</v>
      </c>
      <c r="Z41" s="32">
        <f>Z14-Y14</f>
        <v>2620.1130000000121</v>
      </c>
      <c r="AA41" s="32">
        <f>AA14-Z14</f>
        <v>2643.1229999999923</v>
      </c>
      <c r="AB41" s="32">
        <f>AB14-AA14</f>
        <v>2641.1089999999967</v>
      </c>
      <c r="AC41" s="32">
        <f>AC14-AB14</f>
        <v>2637.5800000000163</v>
      </c>
      <c r="AD41" s="32">
        <f>AD14-AC14</f>
        <v>2589.6369999999879</v>
      </c>
      <c r="AE41" s="32">
        <f>AE14-AD14</f>
        <v>2554.4610000000102</v>
      </c>
      <c r="AF41" s="32">
        <f>AF14-AE14</f>
        <v>2570.7829999999958</v>
      </c>
      <c r="AG41" s="32">
        <f>AG14-AF14</f>
        <v>2612.7240000000165</v>
      </c>
      <c r="AH41" s="32">
        <f>AH14-AG14</f>
        <v>2677.8319999999949</v>
      </c>
      <c r="AI41" s="32">
        <f>AI14-AH14</f>
        <v>2689.8869999999879</v>
      </c>
      <c r="AJ41" s="32">
        <f>AJ14-AI14</f>
        <v>2697.6419999999925</v>
      </c>
      <c r="AK41" s="32">
        <f>AK14-AJ14</f>
        <v>2702.082000000024</v>
      </c>
      <c r="AL41" s="32">
        <f>AL14-AK14</f>
        <v>2719.875</v>
      </c>
      <c r="AM41" s="32">
        <f>AM14-AL14</f>
        <v>2731.8469999999797</v>
      </c>
      <c r="AN41" s="32">
        <f>AN14-AM14</f>
        <v>2706.4530000000086</v>
      </c>
      <c r="AO41" s="32">
        <f>AO14-AN14</f>
        <v>2709.1669999999867</v>
      </c>
      <c r="AP41" s="32">
        <f>AP14-AO14</f>
        <v>2713.9640000000072</v>
      </c>
      <c r="AQ41" s="32">
        <f>AQ14-AP14</f>
        <v>2721.2410000000091</v>
      </c>
    </row>
    <row r="42" spans="1:43" x14ac:dyDescent="0.45">
      <c r="A42" t="s">
        <v>22</v>
      </c>
      <c r="D42" s="32">
        <f>D15-C15</f>
        <v>2030.4199999999983</v>
      </c>
      <c r="E42" s="32">
        <f>E15-D15</f>
        <v>2439.2030000000086</v>
      </c>
      <c r="F42" s="32">
        <f>F15-E15</f>
        <v>2690.5479999999952</v>
      </c>
      <c r="G42" s="32">
        <f>G15-F15</f>
        <v>2924.7770000000019</v>
      </c>
      <c r="H42" s="32">
        <f>H15-G15</f>
        <v>3928.476999999999</v>
      </c>
      <c r="I42" s="32">
        <f>I15-H15</f>
        <v>3965.0200000000041</v>
      </c>
      <c r="J42" s="32">
        <f>J15-I15</f>
        <v>3964.5639999999985</v>
      </c>
      <c r="K42" s="42">
        <f>K15-J15</f>
        <v>4270.708999999988</v>
      </c>
      <c r="L42" s="32">
        <f>L15-K15</f>
        <v>4316.2600000000093</v>
      </c>
      <c r="M42" s="32">
        <f>M15-L15</f>
        <v>4313.4719999999943</v>
      </c>
      <c r="N42" s="32">
        <f>N15-M15</f>
        <v>4510.1429999999964</v>
      </c>
      <c r="O42" s="32">
        <f>O15-N15</f>
        <v>4794.9079999999958</v>
      </c>
      <c r="P42" s="32">
        <f>P15-O15</f>
        <v>4845.1840000000084</v>
      </c>
      <c r="Q42" s="32">
        <f>Q15-P15</f>
        <v>4902.8580000000075</v>
      </c>
      <c r="R42" s="32">
        <f>R15-Q15</f>
        <v>4961.1619999999821</v>
      </c>
      <c r="S42" s="32">
        <f>S15-R15</f>
        <v>4960.8250000000116</v>
      </c>
      <c r="T42" s="32">
        <f>T15-S15</f>
        <v>4923.9990000000107</v>
      </c>
      <c r="U42" s="32">
        <f>U15-T15</f>
        <v>4976.5369999999821</v>
      </c>
      <c r="V42" s="32">
        <f>V15-U15</f>
        <v>5027.8220000000147</v>
      </c>
      <c r="W42" s="32">
        <f>W15-V15</f>
        <v>5072.0309999999881</v>
      </c>
      <c r="X42" s="32">
        <f>X15-W15</f>
        <v>5053.7490000000107</v>
      </c>
      <c r="Y42" s="32">
        <f>Y15-X15</f>
        <v>5169.5329999999958</v>
      </c>
      <c r="Z42" s="32">
        <f>Z15-Y15</f>
        <v>5288.1730000000098</v>
      </c>
      <c r="AA42" s="32">
        <f>AA15-Z15</f>
        <v>5367.0199999999895</v>
      </c>
      <c r="AB42" s="32">
        <f>AB15-AA15</f>
        <v>5498.2829999999958</v>
      </c>
      <c r="AC42" s="32">
        <f>AC15-AB15</f>
        <v>5461.6929999999993</v>
      </c>
      <c r="AD42" s="32">
        <f>AD15-AC15</f>
        <v>5405.6460000000079</v>
      </c>
      <c r="AE42" s="32">
        <f>AE15-AD15</f>
        <v>5426.0780000000086</v>
      </c>
      <c r="AF42" s="32">
        <f>AF15-AE15</f>
        <v>5413.8099999999977</v>
      </c>
      <c r="AG42" s="32">
        <f>AG15-AF15</f>
        <v>5441.7179999999935</v>
      </c>
      <c r="AH42" s="32">
        <f>AH15-AG15</f>
        <v>5470.4510000000009</v>
      </c>
      <c r="AI42" s="32">
        <f>AI15-AH15</f>
        <v>5445.2939999999944</v>
      </c>
      <c r="AJ42" s="32">
        <f>AJ15-AI15</f>
        <v>5339.5450000000128</v>
      </c>
      <c r="AK42" s="32">
        <f>AK15-AJ15</f>
        <v>5405.6549999999988</v>
      </c>
      <c r="AL42" s="32">
        <f>AL15-AK15</f>
        <v>5475.9449999999779</v>
      </c>
      <c r="AM42" s="32">
        <f>AM15-AL15</f>
        <v>5530.7580000000016</v>
      </c>
      <c r="AN42" s="32">
        <f>AN15-AM15</f>
        <v>5578.3729999999923</v>
      </c>
      <c r="AO42" s="32">
        <f>AO15-AN15</f>
        <v>5638.3960000000079</v>
      </c>
      <c r="AP42" s="32">
        <f>AP15-AO15</f>
        <v>5695.9610000000102</v>
      </c>
      <c r="AQ42" s="32">
        <f>AQ15-AP15</f>
        <v>5759.890000000014</v>
      </c>
    </row>
    <row r="43" spans="1:43" x14ac:dyDescent="0.45">
      <c r="A43" t="s">
        <v>24</v>
      </c>
      <c r="D43" s="32">
        <f>D16-C16</f>
        <v>33777.029000000097</v>
      </c>
      <c r="E43" s="32">
        <f>E16-D16</f>
        <v>35075.354999999749</v>
      </c>
      <c r="F43" s="32">
        <f>F16-E16</f>
        <v>36128.519000000088</v>
      </c>
      <c r="G43" s="32">
        <f>G16-F16</f>
        <v>36274.922000000253</v>
      </c>
      <c r="H43" s="32">
        <f>H16-G16</f>
        <v>34640.903999999864</v>
      </c>
      <c r="I43" s="32">
        <f>I16-H16</f>
        <v>36175.151000000071</v>
      </c>
      <c r="J43" s="32">
        <f>J16-I16</f>
        <v>36988.953999999911</v>
      </c>
      <c r="K43" s="42">
        <f>K16-J16</f>
        <v>37950.841000000248</v>
      </c>
      <c r="L43" s="32">
        <f>L16-K16</f>
        <v>37697.42799999984</v>
      </c>
      <c r="M43" s="32">
        <f>M16-L16</f>
        <v>37298.395000000019</v>
      </c>
      <c r="N43" s="32">
        <f>N16-M16</f>
        <v>37309.170999999624</v>
      </c>
      <c r="O43" s="32">
        <f>O16-N16</f>
        <v>37605.027000000468</v>
      </c>
      <c r="P43" s="32">
        <f>P16-O16</f>
        <v>37641.054999999935</v>
      </c>
      <c r="Q43" s="32">
        <f>Q16-P16</f>
        <v>37875.428000000073</v>
      </c>
      <c r="R43" s="32">
        <f>R16-Q16</f>
        <v>38464.999999999767</v>
      </c>
      <c r="S43" s="32">
        <f>S16-R16</f>
        <v>37859.375999999698</v>
      </c>
      <c r="T43" s="32">
        <f>T16-S16</f>
        <v>37141.131000000052</v>
      </c>
      <c r="U43" s="32">
        <f>U16-T16</f>
        <v>36568.244000000414</v>
      </c>
      <c r="V43" s="32">
        <f>V16-U16</f>
        <v>36632.632999999914</v>
      </c>
      <c r="W43" s="32">
        <f>W16-V16</f>
        <v>35924.449000000022</v>
      </c>
      <c r="X43" s="32">
        <f>X16-W16</f>
        <v>34449.895999999717</v>
      </c>
      <c r="Y43" s="32">
        <f>Y16-X16</f>
        <v>33830.620000000112</v>
      </c>
      <c r="Z43" s="32">
        <f>Z16-Y16</f>
        <v>33436.216000000015</v>
      </c>
      <c r="AA43" s="32">
        <f>AA16-Z16</f>
        <v>33208.74599999981</v>
      </c>
      <c r="AB43" s="32">
        <f>AB16-AA16</f>
        <v>32996.646000000183</v>
      </c>
      <c r="AC43" s="32">
        <f>AC16-AB16</f>
        <v>32698.242000000551</v>
      </c>
      <c r="AD43" s="32">
        <f>AD16-AC16</f>
        <v>31118.210999999195</v>
      </c>
      <c r="AE43" s="32">
        <f>AE16-AD16</f>
        <v>30835.030999999959</v>
      </c>
      <c r="AF43" s="32">
        <f>AF16-AE16</f>
        <v>30529.243000000715</v>
      </c>
      <c r="AG43" s="32">
        <f>AG16-AF16</f>
        <v>30533.35199999949</v>
      </c>
      <c r="AH43" s="32">
        <f>AH16-AG16</f>
        <v>30445.206999999937</v>
      </c>
      <c r="AI43" s="32">
        <f>AI16-AH16</f>
        <v>26662.443000000902</v>
      </c>
      <c r="AJ43" s="32">
        <f>AJ16-AI16</f>
        <v>26387.501999999397</v>
      </c>
      <c r="AK43" s="32">
        <f>AK16-AJ16</f>
        <v>26306.986999999266</v>
      </c>
      <c r="AL43" s="32">
        <f>AL16-AK16</f>
        <v>26392.466000000946</v>
      </c>
      <c r="AM43" s="32">
        <f>AM16-AL16</f>
        <v>26313.796999999788</v>
      </c>
      <c r="AN43" s="32">
        <f>AN16-AM16</f>
        <v>26218.501000000164</v>
      </c>
      <c r="AO43" s="32">
        <f>AO16-AN16</f>
        <v>26131.952999999281</v>
      </c>
      <c r="AP43" s="32">
        <f>AP16-AO16</f>
        <v>25966.367000000551</v>
      </c>
      <c r="AQ43" s="32">
        <f>AQ16-AP16</f>
        <v>25889.962999999989</v>
      </c>
    </row>
    <row r="45" spans="1:43" ht="58.5" customHeight="1" x14ac:dyDescent="0.45">
      <c r="A45" s="64" t="s">
        <v>38</v>
      </c>
      <c r="I45" s="75" t="s">
        <v>46</v>
      </c>
      <c r="J45" s="75" t="s">
        <v>48</v>
      </c>
      <c r="K45" s="75" t="s">
        <v>48</v>
      </c>
      <c r="L45" s="75" t="s">
        <v>49</v>
      </c>
      <c r="M45" s="75" t="s">
        <v>50</v>
      </c>
    </row>
    <row r="46" spans="1:43" x14ac:dyDescent="0.45">
      <c r="A46" t="s">
        <v>13</v>
      </c>
      <c r="I46" s="1">
        <f>'State History data'!L9</f>
        <v>170132</v>
      </c>
      <c r="J46">
        <f>I46*(1+J19)</f>
        <v>174441.437336081</v>
      </c>
      <c r="K46">
        <f>J46*(1+K19)</f>
        <v>178881.81061684573</v>
      </c>
      <c r="L46">
        <f t="shared" ref="L46" si="4">K46*1.01</f>
        <v>180670.62872301418</v>
      </c>
      <c r="M46">
        <f>L46*1.01</f>
        <v>182477.33501024431</v>
      </c>
    </row>
    <row r="47" spans="1:43" x14ac:dyDescent="0.45">
      <c r="A47" t="s">
        <v>14</v>
      </c>
      <c r="I47" s="1">
        <f>'State History data'!L16</f>
        <v>248692</v>
      </c>
      <c r="J47">
        <f>I47*(1+J20)</f>
        <v>254338.74376184389</v>
      </c>
      <c r="K47">
        <f>J47*(1+K20)</f>
        <v>260232.86802302473</v>
      </c>
      <c r="L47">
        <f t="shared" ref="L47:M55" si="5">K47*1.01</f>
        <v>262835.196703255</v>
      </c>
      <c r="M47">
        <f t="shared" si="5"/>
        <v>265463.54867028754</v>
      </c>
    </row>
    <row r="48" spans="1:43" x14ac:dyDescent="0.45">
      <c r="A48" t="s">
        <v>15</v>
      </c>
      <c r="I48" s="1">
        <f>'State History data'!L23</f>
        <v>133692</v>
      </c>
      <c r="J48">
        <f>I48*(1+J21)</f>
        <v>135910.49690251966</v>
      </c>
      <c r="K48">
        <f>J48*(1+K21)</f>
        <v>138120.60043534209</v>
      </c>
      <c r="L48">
        <f t="shared" si="5"/>
        <v>139501.8064396955</v>
      </c>
      <c r="M48">
        <f t="shared" si="5"/>
        <v>140896.82450409245</v>
      </c>
    </row>
    <row r="49" spans="1:13" x14ac:dyDescent="0.45">
      <c r="A49" t="s">
        <v>16</v>
      </c>
      <c r="I49" s="1">
        <f>'State History data'!L30</f>
        <v>26324</v>
      </c>
      <c r="J49">
        <f>I49*(1+J22)</f>
        <v>27148.040036571776</v>
      </c>
      <c r="K49">
        <f>J49*(1+K22)</f>
        <v>28042.546866268774</v>
      </c>
      <c r="L49">
        <f t="shared" si="5"/>
        <v>28322.972334931463</v>
      </c>
      <c r="M49">
        <f t="shared" si="5"/>
        <v>28606.202058280778</v>
      </c>
    </row>
    <row r="50" spans="1:13" x14ac:dyDescent="0.45">
      <c r="A50" t="s">
        <v>17</v>
      </c>
      <c r="I50" s="1">
        <f>'State History data'!L37</f>
        <v>314631</v>
      </c>
      <c r="J50">
        <f>I50*(1+J23)</f>
        <v>320324.91308678442</v>
      </c>
      <c r="K50">
        <f>J50*(1+K23)</f>
        <v>325606.54314313247</v>
      </c>
      <c r="L50">
        <f t="shared" si="5"/>
        <v>328862.60857456381</v>
      </c>
      <c r="M50">
        <f t="shared" si="5"/>
        <v>332151.23466030945</v>
      </c>
    </row>
    <row r="51" spans="1:13" x14ac:dyDescent="0.45">
      <c r="A51" t="s">
        <v>18</v>
      </c>
      <c r="I51" s="1">
        <f>'State History data'!L44</f>
        <v>117683</v>
      </c>
      <c r="J51">
        <f>I51*(1+J24)</f>
        <v>120872.73088132891</v>
      </c>
      <c r="K51">
        <f>J51*(1+K24)</f>
        <v>124288.38533217172</v>
      </c>
      <c r="L51">
        <f t="shared" si="5"/>
        <v>125531.26918549344</v>
      </c>
      <c r="M51">
        <f t="shared" si="5"/>
        <v>126786.58187734838</v>
      </c>
    </row>
    <row r="52" spans="1:13" x14ac:dyDescent="0.45">
      <c r="A52" t="s">
        <v>19</v>
      </c>
      <c r="I52" s="1">
        <f>'State History data'!L51</f>
        <v>267737</v>
      </c>
      <c r="J52">
        <f>I52*(1+J25)</f>
        <v>272332.08427957265</v>
      </c>
      <c r="K52">
        <f>J52*(1+K25)</f>
        <v>277203.74848359264</v>
      </c>
      <c r="L52">
        <f t="shared" si="5"/>
        <v>279975.78596842859</v>
      </c>
      <c r="M52">
        <f t="shared" si="5"/>
        <v>282775.54382811289</v>
      </c>
    </row>
    <row r="53" spans="1:13" x14ac:dyDescent="0.45">
      <c r="A53" t="s">
        <v>20</v>
      </c>
      <c r="I53" s="1">
        <f>'State History data'!L58</f>
        <v>238917</v>
      </c>
      <c r="J53">
        <f>I53*(1+J26)</f>
        <v>242484.3448723756</v>
      </c>
      <c r="K53">
        <f>J53*(1+K26)</f>
        <v>246098.68277886591</v>
      </c>
      <c r="L53">
        <f t="shared" si="5"/>
        <v>248559.66960665458</v>
      </c>
      <c r="M53">
        <f t="shared" si="5"/>
        <v>251045.26630272114</v>
      </c>
    </row>
    <row r="54" spans="1:13" x14ac:dyDescent="0.45">
      <c r="A54" t="s">
        <v>21</v>
      </c>
      <c r="I54" s="1">
        <f>'State History data'!L65</f>
        <v>144976</v>
      </c>
      <c r="J54">
        <f>I54*(1+J27)</f>
        <v>147896.84334611709</v>
      </c>
      <c r="K54">
        <f>J54*(1+K27)</f>
        <v>150872.07269254391</v>
      </c>
      <c r="L54">
        <f t="shared" si="5"/>
        <v>152380.79341946935</v>
      </c>
      <c r="M54">
        <f t="shared" si="5"/>
        <v>153904.60135366404</v>
      </c>
    </row>
    <row r="55" spans="1:13" x14ac:dyDescent="0.45">
      <c r="A55" t="s">
        <v>22</v>
      </c>
      <c r="I55" s="1">
        <f>'State History data'!L72</f>
        <v>105720</v>
      </c>
      <c r="J55">
        <f>I55*(1+J28)</f>
        <v>109606.42938123163</v>
      </c>
      <c r="K55">
        <f>J55*(1+K28)</f>
        <v>113792.97018024264</v>
      </c>
      <c r="L55">
        <f t="shared" si="5"/>
        <v>114930.89988204507</v>
      </c>
      <c r="M55">
        <f t="shared" si="5"/>
        <v>116080.20888086551</v>
      </c>
    </row>
    <row r="56" spans="1:13" x14ac:dyDescent="0.45">
      <c r="A56" t="s">
        <v>24</v>
      </c>
      <c r="I56" s="1">
        <f>SUM(I46:I55)</f>
        <v>1768504</v>
      </c>
      <c r="J56" s="1">
        <f>SUM(J46:J55)</f>
        <v>1805356.0638844266</v>
      </c>
      <c r="K56" s="1">
        <f t="shared" ref="K56:M56" si="6">SUM(K46:K55)</f>
        <v>1843140.2285520304</v>
      </c>
      <c r="L56" s="1">
        <f t="shared" si="6"/>
        <v>1861571.6308375513</v>
      </c>
      <c r="M56" s="1">
        <f t="shared" si="6"/>
        <v>1880187.3471459267</v>
      </c>
    </row>
    <row r="59" spans="1:13" x14ac:dyDescent="0.45">
      <c r="A59" s="64" t="s">
        <v>39</v>
      </c>
    </row>
    <row r="60" spans="1:13" x14ac:dyDescent="0.45">
      <c r="A60" t="s">
        <v>13</v>
      </c>
      <c r="L60">
        <f>L46-K46</f>
        <v>1788.8181061684445</v>
      </c>
      <c r="M60">
        <f t="shared" ref="L60:M69" si="7">M46-L46</f>
        <v>1806.7062872301321</v>
      </c>
    </row>
    <row r="61" spans="1:13" x14ac:dyDescent="0.45">
      <c r="A61" t="s">
        <v>14</v>
      </c>
      <c r="L61">
        <f t="shared" si="7"/>
        <v>2602.3286802302755</v>
      </c>
      <c r="M61">
        <f t="shared" si="7"/>
        <v>2628.3519670325331</v>
      </c>
    </row>
    <row r="62" spans="1:13" x14ac:dyDescent="0.45">
      <c r="A62" t="s">
        <v>15</v>
      </c>
      <c r="L62">
        <f t="shared" si="7"/>
        <v>1381.2060043534148</v>
      </c>
      <c r="M62">
        <f t="shared" si="7"/>
        <v>1395.0180643969506</v>
      </c>
    </row>
    <row r="63" spans="1:13" x14ac:dyDescent="0.45">
      <c r="A63" t="s">
        <v>16</v>
      </c>
      <c r="L63">
        <f t="shared" si="7"/>
        <v>280.42546866268822</v>
      </c>
      <c r="M63">
        <f t="shared" si="7"/>
        <v>283.22972334931546</v>
      </c>
    </row>
    <row r="64" spans="1:13" x14ac:dyDescent="0.45">
      <c r="A64" t="s">
        <v>17</v>
      </c>
      <c r="L64">
        <f t="shared" si="7"/>
        <v>3256.0654314313433</v>
      </c>
      <c r="M64">
        <f t="shared" si="7"/>
        <v>3288.6260857456364</v>
      </c>
    </row>
    <row r="65" spans="1:43" x14ac:dyDescent="0.45">
      <c r="A65" t="s">
        <v>18</v>
      </c>
      <c r="L65">
        <f t="shared" si="7"/>
        <v>1242.8838533217204</v>
      </c>
      <c r="M65">
        <f t="shared" si="7"/>
        <v>1255.3126918549387</v>
      </c>
    </row>
    <row r="66" spans="1:43" x14ac:dyDescent="0.45">
      <c r="A66" t="s">
        <v>19</v>
      </c>
      <c r="L66">
        <f t="shared" si="7"/>
        <v>2772.0374848359497</v>
      </c>
      <c r="M66">
        <f t="shared" si="7"/>
        <v>2799.7578596842941</v>
      </c>
    </row>
    <row r="67" spans="1:43" x14ac:dyDescent="0.45">
      <c r="A67" t="s">
        <v>20</v>
      </c>
      <c r="L67">
        <f t="shared" si="7"/>
        <v>2460.9868277886708</v>
      </c>
      <c r="M67">
        <f t="shared" si="7"/>
        <v>2485.5966960665537</v>
      </c>
    </row>
    <row r="68" spans="1:43" x14ac:dyDescent="0.45">
      <c r="A68" t="s">
        <v>21</v>
      </c>
      <c r="L68">
        <f t="shared" si="7"/>
        <v>1508.7207269254432</v>
      </c>
      <c r="M68">
        <f t="shared" si="7"/>
        <v>1523.8079341946868</v>
      </c>
    </row>
    <row r="69" spans="1:43" x14ac:dyDescent="0.45">
      <c r="A69" t="s">
        <v>22</v>
      </c>
      <c r="L69">
        <f t="shared" si="7"/>
        <v>1137.9297018024226</v>
      </c>
      <c r="M69">
        <f t="shared" si="7"/>
        <v>1149.3089988204447</v>
      </c>
    </row>
    <row r="70" spans="1:43" x14ac:dyDescent="0.45">
      <c r="A70" t="s">
        <v>24</v>
      </c>
      <c r="L70">
        <f>SUM(L60:L69)</f>
        <v>18431.402285520373</v>
      </c>
      <c r="M70">
        <f>SUM(M60:M69)</f>
        <v>18615.716308375486</v>
      </c>
    </row>
    <row r="74" spans="1:43" x14ac:dyDescent="0.45">
      <c r="A74" s="64" t="s">
        <v>31</v>
      </c>
    </row>
    <row r="75" spans="1:43" x14ac:dyDescent="0.45">
      <c r="A75" t="s">
        <v>13</v>
      </c>
      <c r="L75">
        <f>L33*(AVERAGE('State History data'!$R$8:$R$9))</f>
        <v>4002.9542292100746</v>
      </c>
      <c r="M75">
        <f>M33*(AVERAGE('State History data'!$R$8:$R$9))</f>
        <v>4059.9681359946076</v>
      </c>
      <c r="N75">
        <f>N33*(AVERAGE('State History data'!$R$8:$R$9))</f>
        <v>4116.3367998351541</v>
      </c>
      <c r="O75">
        <f>O33*(AVERAGE('State History data'!$R$8:$R$9))</f>
        <v>4149.9400570386624</v>
      </c>
      <c r="P75">
        <f>P33*(AVERAGE('State History data'!$R$8:$R$9))</f>
        <v>4215.4150551411531</v>
      </c>
      <c r="Q75">
        <f>Q33*(AVERAGE('State History data'!$R$8:$R$9))</f>
        <v>4315.9742802894307</v>
      </c>
      <c r="R75">
        <f>R33*(AVERAGE('State History data'!$R$8:$R$9))</f>
        <v>4414.6681355436885</v>
      </c>
      <c r="S75">
        <f>S33*(AVERAGE('State History data'!$R$8:$R$9))</f>
        <v>4386.9715969926792</v>
      </c>
      <c r="T75">
        <f>T33*(AVERAGE('State History data'!$R$8:$R$9))</f>
        <v>4347.5371282896367</v>
      </c>
      <c r="U75">
        <f>U33*(AVERAGE('State History data'!$R$8:$R$9))</f>
        <v>4357.1522777986629</v>
      </c>
      <c r="V75">
        <f>V33*(AVERAGE('State History data'!$R$8:$R$9))</f>
        <v>4329.7972375079644</v>
      </c>
      <c r="W75">
        <f>W33*(AVERAGE('State History data'!$R$8:$R$9))</f>
        <v>4252.3191761820153</v>
      </c>
      <c r="X75">
        <f>X33*(AVERAGE('State History data'!$R$8:$R$9))</f>
        <v>4278.0233555361774</v>
      </c>
      <c r="Y75">
        <f>Y33*(AVERAGE('State History data'!$R$8:$R$9))</f>
        <v>4060.2633003200785</v>
      </c>
      <c r="Z75">
        <f>Z33*(AVERAGE('State History data'!$R$8:$R$9))</f>
        <v>4018.5138509481831</v>
      </c>
      <c r="AA75">
        <f>AA33*(AVERAGE('State History data'!$R$8:$R$9))</f>
        <v>3969.9189917258964</v>
      </c>
      <c r="AB75">
        <f>AB33*(AVERAGE('State History data'!$R$8:$R$9))</f>
        <v>3959.8310644746043</v>
      </c>
      <c r="AC75">
        <f>AC33*(AVERAGE('State History data'!$R$8:$R$9))</f>
        <v>3944.9664517586539</v>
      </c>
      <c r="AD75">
        <f>AD33*(AVERAGE('State History data'!$R$8:$R$9))</f>
        <v>3865.4402589069678</v>
      </c>
      <c r="AE75">
        <f>AE33*(AVERAGE('State History data'!$R$8:$R$9))</f>
        <v>3924.6670400965995</v>
      </c>
      <c r="AF75">
        <f>AF33*(AVERAGE('State History data'!$R$8:$R$9))</f>
        <v>3869.8531371797549</v>
      </c>
      <c r="AG75">
        <f>AG33*(AVERAGE('State History data'!$R$8:$R$9))</f>
        <v>3933.3700975185739</v>
      </c>
      <c r="AH75">
        <f>AH33*(AVERAGE('State History data'!$R$8:$R$9))</f>
        <v>3962.68317557297</v>
      </c>
      <c r="AI75">
        <f>AI33*(AVERAGE('State History data'!$R$8:$R$9))</f>
        <v>3407.3357873978844</v>
      </c>
      <c r="AJ75">
        <f>AJ33*(AVERAGE('State History data'!$R$8:$R$9))</f>
        <v>3439.5026926222872</v>
      </c>
      <c r="AK75">
        <f>AK33*(AVERAGE('State History data'!$R$8:$R$9))</f>
        <v>3474.3930035705621</v>
      </c>
      <c r="AL75">
        <f>AL33*(AVERAGE('State History data'!$R$8:$R$9))</f>
        <v>3525.8039363863481</v>
      </c>
      <c r="AM75">
        <f>AM33*(AVERAGE('State History data'!$R$8:$R$9))</f>
        <v>3551.1443085486389</v>
      </c>
      <c r="AN75">
        <f>AN33*(AVERAGE('State History data'!$R$8:$R$9))</f>
        <v>3571.5175112920674</v>
      </c>
      <c r="AO75">
        <f>AO33*(AVERAGE('State History data'!$R$8:$R$9))</f>
        <v>3601.5307465835958</v>
      </c>
      <c r="AP75">
        <f>AP33*(AVERAGE('State History data'!$R$8:$R$9))</f>
        <v>3614.593484056878</v>
      </c>
      <c r="AQ75">
        <f>AQ33*(AVERAGE('State History data'!$R$8:$R$9))</f>
        <v>3628.7605136431584</v>
      </c>
    </row>
    <row r="76" spans="1:43" x14ac:dyDescent="0.45">
      <c r="A76" t="s">
        <v>14</v>
      </c>
      <c r="L76">
        <f>L34*(AVERAGE('State History data'!$R$15:$R$16))</f>
        <v>4666.8179969817957</v>
      </c>
      <c r="M76">
        <f>M34*(AVERAGE('State History data'!$R$15:$R$16))</f>
        <v>4603.1215034661154</v>
      </c>
      <c r="N76">
        <f>N34*(AVERAGE('State History data'!$R$15:$R$16))</f>
        <v>4607.0504849362032</v>
      </c>
      <c r="O76">
        <f>O34*(AVERAGE('State History data'!$R$15:$R$16))</f>
        <v>4591.9454771549863</v>
      </c>
      <c r="P76">
        <f>P34*(AVERAGE('State History data'!$R$15:$R$16))</f>
        <v>4565.4487342759803</v>
      </c>
      <c r="Q76">
        <f>Q34*(AVERAGE('State History data'!$R$15:$R$16))</f>
        <v>4563.8093474978905</v>
      </c>
      <c r="R76">
        <f>R34*(AVERAGE('State History data'!$R$15:$R$16))</f>
        <v>4586.0751166054933</v>
      </c>
      <c r="S76">
        <f>S34*(AVERAGE('State History data'!$R$15:$R$16))</f>
        <v>4574.0131434923087</v>
      </c>
      <c r="T76">
        <f>T34*(AVERAGE('State History data'!$R$15:$R$16))</f>
        <v>4505.4131270242387</v>
      </c>
      <c r="U76">
        <f>U34*(AVERAGE('State History data'!$R$15:$R$16))</f>
        <v>4513.1362719728468</v>
      </c>
      <c r="V76">
        <f>V34*(AVERAGE('State History data'!$R$15:$R$16))</f>
        <v>4631.9217080305298</v>
      </c>
      <c r="W76">
        <f>W34*(AVERAGE('State History data'!$R$15:$R$16))</f>
        <v>4614.9662270156541</v>
      </c>
      <c r="X76">
        <f>X34*(AVERAGE('State History data'!$R$15:$R$16))</f>
        <v>4587.5611960674696</v>
      </c>
      <c r="Y76">
        <f>Y34*(AVERAGE('State History data'!$R$15:$R$16))</f>
        <v>4532.6825695923408</v>
      </c>
      <c r="Z76">
        <f>Z34*(AVERAGE('State History data'!$R$15:$R$16))</f>
        <v>4483.458594880135</v>
      </c>
      <c r="AA76">
        <f>AA34*(AVERAGE('State History data'!$R$15:$R$16))</f>
        <v>4458.0958639078017</v>
      </c>
      <c r="AB76">
        <f>AB34*(AVERAGE('State History data'!$R$15:$R$16))</f>
        <v>4383.9806359996483</v>
      </c>
      <c r="AC76">
        <f>AC34*(AVERAGE('State History data'!$R$15:$R$16))</f>
        <v>4321.9612782998011</v>
      </c>
      <c r="AD76">
        <f>AD34*(AVERAGE('State History data'!$R$15:$R$16))</f>
        <v>4010.3260239188298</v>
      </c>
      <c r="AE76">
        <f>AE34*(AVERAGE('State History data'!$R$15:$R$16))</f>
        <v>3994.2996314634502</v>
      </c>
      <c r="AF76">
        <f>AF34*(AVERAGE('State History data'!$R$15:$R$16))</f>
        <v>3941.3423539660607</v>
      </c>
      <c r="AG76">
        <f>AG34*(AVERAGE('State History data'!$R$15:$R$16))</f>
        <v>3904.4430548535815</v>
      </c>
      <c r="AH76">
        <f>AH34*(AVERAGE('State History data'!$R$15:$R$16))</f>
        <v>3882.7365878140499</v>
      </c>
      <c r="AI76">
        <f>AI34*(AVERAGE('State History data'!$R$15:$R$16))</f>
        <v>3224.0343700770591</v>
      </c>
      <c r="AJ76">
        <f>AJ34*(AVERAGE('State History data'!$R$15:$R$16))</f>
        <v>3112.3603904802899</v>
      </c>
      <c r="AK76">
        <f>AK34*(AVERAGE('State History data'!$R$15:$R$16))</f>
        <v>3007.5197570873624</v>
      </c>
      <c r="AL76">
        <f>AL34*(AVERAGE('State History data'!$R$15:$R$16))</f>
        <v>2910.6534153017656</v>
      </c>
      <c r="AM76">
        <f>AM34*(AVERAGE('State History data'!$R$15:$R$16))</f>
        <v>2825.5116164560654</v>
      </c>
      <c r="AN76">
        <f>AN34*(AVERAGE('State History data'!$R$15:$R$16))</f>
        <v>2734.291452159544</v>
      </c>
      <c r="AO76">
        <f>AO34*(AVERAGE('State History data'!$R$15:$R$16))</f>
        <v>2652.3082462603361</v>
      </c>
      <c r="AP76">
        <f>AP34*(AVERAGE('State History data'!$R$15:$R$16))</f>
        <v>2551.6554448815068</v>
      </c>
      <c r="AQ76">
        <f>AQ34*(AVERAGE('State History data'!$R$15:$R$16))</f>
        <v>2453.6589431318139</v>
      </c>
    </row>
    <row r="77" spans="1:43" x14ac:dyDescent="0.45">
      <c r="A77" t="s">
        <v>15</v>
      </c>
      <c r="L77">
        <f>L35*(AVERAGE('State History data'!$R$22:$R$23))</f>
        <v>1643.977044954391</v>
      </c>
      <c r="M77">
        <f>M35*(AVERAGE('State History data'!$R$22:$R$23))</f>
        <v>1685.2515872897079</v>
      </c>
      <c r="N77">
        <f>N35*(AVERAGE('State History data'!$R$22:$R$23))</f>
        <v>1776.5842669173303</v>
      </c>
      <c r="O77">
        <f>O35*(AVERAGE('State History data'!$R$22:$R$23))</f>
        <v>1771.9895874900706</v>
      </c>
      <c r="P77">
        <f>P35*(AVERAGE('State History data'!$R$22:$R$23))</f>
        <v>1768.9142850098233</v>
      </c>
      <c r="Q77">
        <f>Q35*(AVERAGE('State History data'!$R$22:$R$23))</f>
        <v>1733.3174536810141</v>
      </c>
      <c r="R77">
        <f>R35*(AVERAGE('State History data'!$R$22:$R$23))</f>
        <v>1740.0871469410131</v>
      </c>
      <c r="S77">
        <f>S35*(AVERAGE('State History data'!$R$22:$R$23))</f>
        <v>1609.9547863968342</v>
      </c>
      <c r="T77">
        <f>T35*(AVERAGE('State History data'!$R$22:$R$23))</f>
        <v>1521.5154122072499</v>
      </c>
      <c r="U77">
        <f>U35*(AVERAGE('State History data'!$R$22:$R$23))</f>
        <v>1441.4725163151195</v>
      </c>
      <c r="V77">
        <f>V35*(AVERAGE('State History data'!$R$22:$R$23))</f>
        <v>1478.4902671745906</v>
      </c>
      <c r="W77">
        <f>W35*(AVERAGE('State History data'!$R$22:$R$23))</f>
        <v>1445.9321897397199</v>
      </c>
      <c r="X77">
        <f>X35*(AVERAGE('State History data'!$R$22:$R$23))</f>
        <v>1362.9944966305102</v>
      </c>
      <c r="Y77">
        <f>Y35*(AVERAGE('State History data'!$R$22:$R$23))</f>
        <v>1301.7912781691032</v>
      </c>
      <c r="Z77">
        <f>Z35*(AVERAGE('State History data'!$R$22:$R$23))</f>
        <v>1255.6065451406769</v>
      </c>
      <c r="AA77">
        <f>AA35*(AVERAGE('State History data'!$R$22:$R$23))</f>
        <v>1232.9837160776908</v>
      </c>
      <c r="AB77">
        <f>AB35*(AVERAGE('State History data'!$R$22:$R$23))</f>
        <v>1210.777093365411</v>
      </c>
      <c r="AC77">
        <f>AC35*(AVERAGE('State History data'!$R$22:$R$23))</f>
        <v>1149.5104742950086</v>
      </c>
      <c r="AD77">
        <f>AD35*(AVERAGE('State History data'!$R$22:$R$23))</f>
        <v>1124.1315834651716</v>
      </c>
      <c r="AE77">
        <f>AE35*(AVERAGE('State History data'!$R$22:$R$23))</f>
        <v>1094.5876455701678</v>
      </c>
      <c r="AF77">
        <f>AF35*(AVERAGE('State History data'!$R$22:$R$23))</f>
        <v>1071.9804801870096</v>
      </c>
      <c r="AG77">
        <f>AG35*(AVERAGE('State History data'!$R$22:$R$23))</f>
        <v>1057.7988827925412</v>
      </c>
      <c r="AH77">
        <f>AH35*(AVERAGE('State History data'!$R$22:$R$23))</f>
        <v>1043.2920775684711</v>
      </c>
      <c r="AI77">
        <f>AI35*(AVERAGE('State History data'!$R$22:$R$23))</f>
        <v>683.97695801588111</v>
      </c>
      <c r="AJ77">
        <f>AJ35*(AVERAGE('State History data'!$R$22:$R$23))</f>
        <v>676.64560994927581</v>
      </c>
      <c r="AK77">
        <f>AK35*(AVERAGE('State History data'!$R$22:$R$23))</f>
        <v>659.83027666882572</v>
      </c>
      <c r="AL77">
        <f>AL35*(AVERAGE('State History data'!$R$22:$R$23))</f>
        <v>655.9538888468652</v>
      </c>
      <c r="AM77">
        <f>AM35*(AVERAGE('State History data'!$R$22:$R$23))</f>
        <v>652.31618567043722</v>
      </c>
      <c r="AN77">
        <f>AN35*(AVERAGE('State History data'!$R$22:$R$23))</f>
        <v>655.02600228720473</v>
      </c>
      <c r="AO77">
        <f>AO35*(AVERAGE('State History data'!$R$22:$R$23))</f>
        <v>641.76781611525371</v>
      </c>
      <c r="AP77">
        <f>AP35*(AVERAGE('State History data'!$R$22:$R$23))</f>
        <v>636.70322629206646</v>
      </c>
      <c r="AQ77">
        <f>AQ35*(AVERAGE('State History data'!$R$22:$R$23))</f>
        <v>640.58707300920798</v>
      </c>
    </row>
    <row r="78" spans="1:43" x14ac:dyDescent="0.45">
      <c r="A78" t="s">
        <v>16</v>
      </c>
      <c r="L78">
        <f>L36*(AVERAGE('State History data'!$R$29:$R$30))</f>
        <v>748.72313406463024</v>
      </c>
      <c r="M78">
        <f>M36*(AVERAGE('State History data'!$R$29:$R$30))</f>
        <v>762.33659146954301</v>
      </c>
      <c r="N78">
        <f>N36*(AVERAGE('State History data'!$R$29:$R$30))</f>
        <v>797.07499568779042</v>
      </c>
      <c r="O78">
        <f>O36*(AVERAGE('State History data'!$R$29:$R$30))</f>
        <v>771.25760228990487</v>
      </c>
      <c r="P78">
        <f>P36*(AVERAGE('State History data'!$R$29:$R$30))</f>
        <v>778.17157718674639</v>
      </c>
      <c r="Q78">
        <f>Q36*(AVERAGE('State History data'!$R$29:$R$30))</f>
        <v>781.86135696980728</v>
      </c>
      <c r="R78">
        <f>R36*(AVERAGE('State History data'!$R$29:$R$30))</f>
        <v>796.32597464762932</v>
      </c>
      <c r="S78">
        <f>S36*(AVERAGE('State History data'!$R$29:$R$30))</f>
        <v>791.6335280630783</v>
      </c>
      <c r="T78">
        <f>T36*(AVERAGE('State History data'!$R$29:$R$30))</f>
        <v>783.57984956081134</v>
      </c>
      <c r="U78">
        <f>U36*(AVERAGE('State History data'!$R$29:$R$30))</f>
        <v>778.24222348940293</v>
      </c>
      <c r="V78">
        <f>V36*(AVERAGE('State History data'!$R$29:$R$30))</f>
        <v>779.7053679985255</v>
      </c>
      <c r="W78">
        <f>W36*(AVERAGE('State History data'!$R$29:$R$30))</f>
        <v>775.88791417453319</v>
      </c>
      <c r="X78">
        <f>X36*(AVERAGE('State History data'!$R$29:$R$30))</f>
        <v>308.02809348367839</v>
      </c>
      <c r="Y78">
        <f>Y36*(AVERAGE('State History data'!$R$29:$R$30))</f>
        <v>297.90609551824161</v>
      </c>
      <c r="Z78">
        <f>Z36*(AVERAGE('State History data'!$R$29:$R$30))</f>
        <v>260.76231236875191</v>
      </c>
      <c r="AA78">
        <f>AA36*(AVERAGE('State History data'!$R$29:$R$30))</f>
        <v>234.8334169751204</v>
      </c>
      <c r="AB78">
        <f>AB36*(AVERAGE('State History data'!$R$29:$R$30))</f>
        <v>218.59157664746402</v>
      </c>
      <c r="AC78">
        <f>AC36*(AVERAGE('State History data'!$R$29:$R$30))</f>
        <v>204.32613047350927</v>
      </c>
      <c r="AD78">
        <f>AD36*(AVERAGE('State History data'!$R$29:$R$30))</f>
        <v>193.14614028883818</v>
      </c>
      <c r="AE78">
        <f>AE36*(AVERAGE('State History data'!$R$29:$R$30))</f>
        <v>183.39269472157497</v>
      </c>
      <c r="AF78">
        <f>AF36*(AVERAGE('State History data'!$R$29:$R$30))</f>
        <v>172.46975493933149</v>
      </c>
      <c r="AG78">
        <f>AG36*(AVERAGE('State History data'!$R$29:$R$30))</f>
        <v>157.15312582833329</v>
      </c>
      <c r="AH78">
        <f>AH36*(AVERAGE('State History data'!$R$29:$R$30))</f>
        <v>151.48695189157078</v>
      </c>
      <c r="AI78">
        <f>AI36*(AVERAGE('State History data'!$R$29:$R$30))</f>
        <v>143.29538542508914</v>
      </c>
      <c r="AJ78">
        <f>AJ36*(AVERAGE('State History data'!$R$29:$R$30))</f>
        <v>134.87315452466092</v>
      </c>
      <c r="AK78">
        <f>AK36*(AVERAGE('State History data'!$R$29:$R$30))</f>
        <v>129.75172316255984</v>
      </c>
      <c r="AL78">
        <f>AL36*(AVERAGE('State History data'!$R$29:$R$30))</f>
        <v>126.19131974097652</v>
      </c>
      <c r="AM78">
        <f>AM36*(AVERAGE('State History data'!$R$29:$R$30))</f>
        <v>122.21044314458948</v>
      </c>
      <c r="AN78">
        <f>AN36*(AVERAGE('State History data'!$R$29:$R$30))</f>
        <v>117.26520195898244</v>
      </c>
      <c r="AO78">
        <f>AO36*(AVERAGE('State History data'!$R$29:$R$30))</f>
        <v>113.59499886219315</v>
      </c>
      <c r="AP78">
        <f>AP36*(AVERAGE('State History data'!$R$29:$R$30))</f>
        <v>102.41671099808063</v>
      </c>
      <c r="AQ78">
        <f>AQ36*(AVERAGE('State History data'!$R$29:$R$30))</f>
        <v>93.784243510235044</v>
      </c>
    </row>
    <row r="79" spans="1:43" x14ac:dyDescent="0.45">
      <c r="A79" t="s">
        <v>17</v>
      </c>
      <c r="L79">
        <f>L37*(AVERAGE('State History data'!$R$36:$R$37))</f>
        <v>5123.7662244884141</v>
      </c>
      <c r="M79">
        <f>M37*(AVERAGE('State History data'!$R$36:$R$37))</f>
        <v>4618.2338658834378</v>
      </c>
      <c r="N79">
        <f>N37*(AVERAGE('State History data'!$R$36:$R$37))</f>
        <v>4134.5037210550445</v>
      </c>
      <c r="O79">
        <f>O37*(AVERAGE('State History data'!$R$36:$R$37))</f>
        <v>4054.6787906855498</v>
      </c>
      <c r="P79">
        <f>P37*(AVERAGE('State History data'!$R$36:$R$37))</f>
        <v>4124.2531849756779</v>
      </c>
      <c r="Q79">
        <f>Q37*(AVERAGE('State History data'!$R$36:$R$37))</f>
        <v>4143.8307270971891</v>
      </c>
      <c r="R79">
        <f>R37*(AVERAGE('State History data'!$R$36:$R$37))</f>
        <v>4276.1630872016422</v>
      </c>
      <c r="S79">
        <f>S37*(AVERAGE('State History data'!$R$36:$R$37))</f>
        <v>4272.6976917814809</v>
      </c>
      <c r="T79">
        <f>T37*(AVERAGE('State History data'!$R$36:$R$37))</f>
        <v>4243.1727817353731</v>
      </c>
      <c r="U79">
        <f>U37*(AVERAGE('State History data'!$R$36:$R$37))</f>
        <v>4208.224290500797</v>
      </c>
      <c r="V79">
        <f>V37*(AVERAGE('State History data'!$R$36:$R$37))</f>
        <v>4261.0996218042865</v>
      </c>
      <c r="W79">
        <f>W37*(AVERAGE('State History data'!$R$36:$R$37))</f>
        <v>4106.7794788035308</v>
      </c>
      <c r="X79">
        <f>X37*(AVERAGE('State History data'!$R$36:$R$37))</f>
        <v>3981.4674574285737</v>
      </c>
      <c r="Y79">
        <f>Y37*(AVERAGE('State History data'!$R$36:$R$37))</f>
        <v>3883.1686896432261</v>
      </c>
      <c r="Z79">
        <f>Z37*(AVERAGE('State History data'!$R$36:$R$37))</f>
        <v>3933.3122708832439</v>
      </c>
      <c r="AA79">
        <f>AA37*(AVERAGE('State History data'!$R$36:$R$37))</f>
        <v>3959.5649068605035</v>
      </c>
      <c r="AB79">
        <f>AB37*(AVERAGE('State History data'!$R$36:$R$37))</f>
        <v>3963.9225445011634</v>
      </c>
      <c r="AC79">
        <f>AC37*(AVERAGE('State History data'!$R$36:$R$37))</f>
        <v>4003.8921908682337</v>
      </c>
      <c r="AD79">
        <f>AD37*(AVERAGE('State History data'!$R$36:$R$37))</f>
        <v>3753.0351078284034</v>
      </c>
      <c r="AE79">
        <f>AE37*(AVERAGE('State History data'!$R$36:$R$37))</f>
        <v>3637.3165783825439</v>
      </c>
      <c r="AF79">
        <f>AF37*(AVERAGE('State History data'!$R$36:$R$37))</f>
        <v>3541.4161835794553</v>
      </c>
      <c r="AG79">
        <f>AG37*(AVERAGE('State History data'!$R$36:$R$37))</f>
        <v>3562.6185343879974</v>
      </c>
      <c r="AH79">
        <f>AH37*(AVERAGE('State History data'!$R$36:$R$37))</f>
        <v>3498.3328600074087</v>
      </c>
      <c r="AI79">
        <f>AI37*(AVERAGE('State History data'!$R$36:$R$37))</f>
        <v>3472.0521728842068</v>
      </c>
      <c r="AJ79">
        <f>AJ37*(AVERAGE('State History data'!$R$36:$R$37))</f>
        <v>3457.5551248578554</v>
      </c>
      <c r="AK79">
        <f>AK37*(AVERAGE('State History data'!$R$36:$R$37))</f>
        <v>3434.7819098737909</v>
      </c>
      <c r="AL79">
        <f>AL37*(AVERAGE('State History data'!$R$36:$R$37))</f>
        <v>3444.2977217062498</v>
      </c>
      <c r="AM79">
        <f>AM37*(AVERAGE('State History data'!$R$36:$R$37))</f>
        <v>3411.5706654562136</v>
      </c>
      <c r="AN79">
        <f>AN37*(AVERAGE('State History data'!$R$36:$R$37))</f>
        <v>3381.5224936482346</v>
      </c>
      <c r="AO79">
        <f>AO37*(AVERAGE('State History data'!$R$36:$R$37))</f>
        <v>3342.1732091638032</v>
      </c>
      <c r="AP79">
        <f>AP37*(AVERAGE('State History data'!$R$36:$R$37))</f>
        <v>3294.3406107974361</v>
      </c>
      <c r="AQ79">
        <f>AQ37*(AVERAGE('State History data'!$R$36:$R$37))</f>
        <v>3253.4053576741671</v>
      </c>
    </row>
    <row r="80" spans="1:43" x14ac:dyDescent="0.45">
      <c r="A80" t="s">
        <v>18</v>
      </c>
      <c r="L80">
        <f>L38*(AVERAGE('State History data'!$R$43:$R$44))</f>
        <v>3551.4555841209035</v>
      </c>
      <c r="M80">
        <f>M38*(AVERAGE('State History data'!$R$43:$R$44))</f>
        <v>3639.8384507111377</v>
      </c>
      <c r="N80">
        <f>N38*(AVERAGE('State History data'!$R$43:$R$44))</f>
        <v>3680.4961261520666</v>
      </c>
      <c r="O80">
        <f>O38*(AVERAGE('State History data'!$R$43:$R$44))</f>
        <v>3768.5157372046224</v>
      </c>
      <c r="P80">
        <f>P38*(AVERAGE('State History data'!$R$43:$R$44))</f>
        <v>3737.5382230699083</v>
      </c>
      <c r="Q80">
        <f>Q38*(AVERAGE('State History data'!$R$43:$R$44))</f>
        <v>3728.1813991103813</v>
      </c>
      <c r="R80">
        <f>R38*(AVERAGE('State History data'!$R$43:$R$44))</f>
        <v>3785.6276677116261</v>
      </c>
      <c r="S80">
        <f>S38*(AVERAGE('State History data'!$R$43:$R$44))</f>
        <v>3729.9517708792046</v>
      </c>
      <c r="T80">
        <f>T38*(AVERAGE('State History data'!$R$43:$R$44))</f>
        <v>3663.5259052229408</v>
      </c>
      <c r="U80">
        <f>U38*(AVERAGE('State History data'!$R$43:$R$44))</f>
        <v>3441.8901295012101</v>
      </c>
      <c r="V80">
        <f>V38*(AVERAGE('State History data'!$R$43:$R$44))</f>
        <v>3402.3601429546652</v>
      </c>
      <c r="W80">
        <f>W38*(AVERAGE('State History data'!$R$43:$R$44))</f>
        <v>3193.6448876898057</v>
      </c>
      <c r="X80">
        <f>X38*(AVERAGE('State History data'!$R$43:$R$44))</f>
        <v>3011.1389186502406</v>
      </c>
      <c r="Y80">
        <f>Y38*(AVERAGE('State History data'!$R$43:$R$44))</f>
        <v>2854.3532379968274</v>
      </c>
      <c r="Z80">
        <f>Z38*(AVERAGE('State History data'!$R$43:$R$44))</f>
        <v>2713.8881097147587</v>
      </c>
      <c r="AA80">
        <f>AA38*(AVERAGE('State History data'!$R$43:$R$44))</f>
        <v>2620.9845079990378</v>
      </c>
      <c r="AB80">
        <f>AB38*(AVERAGE('State History data'!$R$43:$R$44))</f>
        <v>2506.4342692839973</v>
      </c>
      <c r="AC80">
        <f>AC38*(AVERAGE('State History data'!$R$43:$R$44))</f>
        <v>2448.5538903561351</v>
      </c>
      <c r="AD80">
        <f>AD38*(AVERAGE('State History data'!$R$43:$R$44))</f>
        <v>2419.7379462615813</v>
      </c>
      <c r="AE80">
        <f>AE38*(AVERAGE('State History data'!$R$43:$R$44))</f>
        <v>2374.7661123333164</v>
      </c>
      <c r="AF80">
        <f>AF38*(AVERAGE('State History data'!$R$43:$R$44))</f>
        <v>2338.5104153997522</v>
      </c>
      <c r="AG80">
        <f>AG38*(AVERAGE('State History data'!$R$43:$R$44))</f>
        <v>2341.9054575403811</v>
      </c>
      <c r="AH80">
        <f>AH38*(AVERAGE('State History data'!$R$43:$R$44))</f>
        <v>2310.183469144341</v>
      </c>
      <c r="AI80">
        <f>AI38*(AVERAGE('State History data'!$R$43:$R$44))</f>
        <v>1044.3726442339171</v>
      </c>
      <c r="AJ80">
        <f>AJ38*(AVERAGE('State History data'!$R$43:$R$44))</f>
        <v>1011.3353514459876</v>
      </c>
      <c r="AK80">
        <f>AK38*(AVERAGE('State History data'!$R$43:$R$44))</f>
        <v>979.47764120076465</v>
      </c>
      <c r="AL80">
        <f>AL38*(AVERAGE('State History data'!$R$43:$R$44))</f>
        <v>954.89901307588423</v>
      </c>
      <c r="AM80">
        <f>AM38*(AVERAGE('State History data'!$R$43:$R$44))</f>
        <v>921.22402718747628</v>
      </c>
      <c r="AN80">
        <f>AN38*(AVERAGE('State History data'!$R$43:$R$44))</f>
        <v>882.44649854044985</v>
      </c>
      <c r="AO80">
        <f>AO38*(AVERAGE('State History data'!$R$43:$R$44))</f>
        <v>847.62286670734136</v>
      </c>
      <c r="AP80">
        <f>AP38*(AVERAGE('State History data'!$R$43:$R$44))</f>
        <v>804.36951089966374</v>
      </c>
      <c r="AQ80">
        <f>AQ38*(AVERAGE('State History data'!$R$43:$R$44))</f>
        <v>745.66581928337337</v>
      </c>
    </row>
    <row r="81" spans="1:43" x14ac:dyDescent="0.45">
      <c r="A81" t="s">
        <v>19</v>
      </c>
      <c r="L81">
        <f>L39*(AVERAGE('State History data'!$R$50:$R$51))</f>
        <v>3101.75444881268</v>
      </c>
      <c r="M81">
        <f>M39*(AVERAGE('State History data'!$R$50:$R$51))</f>
        <v>3111.5539606414127</v>
      </c>
      <c r="N81">
        <f>N39*(AVERAGE('State History data'!$R$50:$R$51))</f>
        <v>3120.3594208112249</v>
      </c>
      <c r="O81">
        <f>O39*(AVERAGE('State History data'!$R$50:$R$51))</f>
        <v>3085.804960128889</v>
      </c>
      <c r="P81">
        <f>P39*(AVERAGE('State History data'!$R$50:$R$51))</f>
        <v>3093.8179863061523</v>
      </c>
      <c r="Q81">
        <f>Q39*(AVERAGE('State History data'!$R$50:$R$51))</f>
        <v>3188.731416844772</v>
      </c>
      <c r="R81">
        <f>R39*(AVERAGE('State History data'!$R$50:$R$51))</f>
        <v>3321.5725757940436</v>
      </c>
      <c r="S81">
        <f>S39*(AVERAGE('State History data'!$R$50:$R$51))</f>
        <v>3250.6439911871794</v>
      </c>
      <c r="T81">
        <f>T39*(AVERAGE('State History data'!$R$50:$R$51))</f>
        <v>3169.305937507731</v>
      </c>
      <c r="U81">
        <f>U39*(AVERAGE('State History data'!$R$50:$R$51))</f>
        <v>3123.8571045045192</v>
      </c>
      <c r="V81">
        <f>V39*(AVERAGE('State History data'!$R$50:$R$51))</f>
        <v>3132.0079452891887</v>
      </c>
      <c r="W81">
        <f>W39*(AVERAGE('State History data'!$R$50:$R$51))</f>
        <v>3084.4306422384357</v>
      </c>
      <c r="X81">
        <f>X39*(AVERAGE('State History data'!$R$50:$R$51))</f>
        <v>2936.7546340457739</v>
      </c>
      <c r="Y81">
        <f>Y39*(AVERAGE('State History data'!$R$50:$R$51))</f>
        <v>2986.4074506051252</v>
      </c>
      <c r="Z81">
        <f>Z39*(AVERAGE('State History data'!$R$50:$R$51))</f>
        <v>2959.2120347454929</v>
      </c>
      <c r="AA81">
        <f>AA39*(AVERAGE('State History data'!$R$50:$R$51))</f>
        <v>2943.6230333449398</v>
      </c>
      <c r="AB81">
        <f>AB39*(AVERAGE('State History data'!$R$50:$R$51))</f>
        <v>2950.7734421648229</v>
      </c>
      <c r="AC81">
        <f>AC39*(AVERAGE('State History data'!$R$50:$R$51))</f>
        <v>3004.1191797779725</v>
      </c>
      <c r="AD81">
        <f>AD39*(AVERAGE('State History data'!$R$50:$R$51))</f>
        <v>2963.6214641516503</v>
      </c>
      <c r="AE81">
        <f>AE39*(AVERAGE('State History data'!$R$50:$R$51))</f>
        <v>2934.994307648466</v>
      </c>
      <c r="AF81">
        <f>AF39*(AVERAGE('State History data'!$R$50:$R$51))</f>
        <v>2921.223693428828</v>
      </c>
      <c r="AG81">
        <f>AG39*(AVERAGE('State History data'!$R$50:$R$51))</f>
        <v>2908.6672514215729</v>
      </c>
      <c r="AH81">
        <f>AH39*(AVERAGE('State History data'!$R$50:$R$51))</f>
        <v>2911.6468542759644</v>
      </c>
      <c r="AI81">
        <f>AI39*(AVERAGE('State History data'!$R$50:$R$51))</f>
        <v>2618.0417656454088</v>
      </c>
      <c r="AJ81">
        <f>AJ39*(AVERAGE('State History data'!$R$50:$R$51))</f>
        <v>2631.9840100937222</v>
      </c>
      <c r="AK81">
        <f>AK39*(AVERAGE('State History data'!$R$50:$R$51))</f>
        <v>2668.5272121245189</v>
      </c>
      <c r="AL81">
        <f>AL39*(AVERAGE('State History data'!$R$50:$R$51))</f>
        <v>2719.3776121009478</v>
      </c>
      <c r="AM81">
        <f>AM39*(AVERAGE('State History data'!$R$50:$R$51))</f>
        <v>2745.2197650796243</v>
      </c>
      <c r="AN81">
        <f>AN39*(AVERAGE('State History data'!$R$50:$R$51))</f>
        <v>2773.2656757154496</v>
      </c>
      <c r="AO81">
        <f>AO39*(AVERAGE('State History data'!$R$50:$R$51))</f>
        <v>2786.8085130145178</v>
      </c>
      <c r="AP81">
        <f>AP39*(AVERAGE('State History data'!$R$50:$R$51))</f>
        <v>2786.7255690378779</v>
      </c>
      <c r="AQ81">
        <f>AQ39*(AVERAGE('State History data'!$R$50:$R$51))</f>
        <v>2831.0801795795669</v>
      </c>
    </row>
    <row r="82" spans="1:43" x14ac:dyDescent="0.45">
      <c r="A82" t="s">
        <v>20</v>
      </c>
      <c r="L82">
        <f>L40*(AVERAGE('State History data'!$R$57:$R$58))</f>
        <v>3040.1667564109753</v>
      </c>
      <c r="M82">
        <f>M40*(AVERAGE('State History data'!$R$57:$R$58))</f>
        <v>2974.8863837730628</v>
      </c>
      <c r="N82">
        <f>N40*(AVERAGE('State History data'!$R$57:$R$58))</f>
        <v>2872.0201607427384</v>
      </c>
      <c r="O82">
        <f>O40*(AVERAGE('State History data'!$R$57:$R$58))</f>
        <v>2845.7316036577199</v>
      </c>
      <c r="P82">
        <f>P40*(AVERAGE('State History data'!$R$57:$R$58))</f>
        <v>2782.0657405566267</v>
      </c>
      <c r="Q82">
        <f>Q40*(AVERAGE('State History data'!$R$57:$R$58))</f>
        <v>2735.397098820737</v>
      </c>
      <c r="R82">
        <f>R40*(AVERAGE('State History data'!$R$57:$R$58))</f>
        <v>2690.3190352997449</v>
      </c>
      <c r="S82">
        <f>S40*(AVERAGE('State History data'!$R$57:$R$58))</f>
        <v>2542.7379920269514</v>
      </c>
      <c r="T82">
        <f>T40*(AVERAGE('State History data'!$R$57:$R$58))</f>
        <v>2453.4818536257744</v>
      </c>
      <c r="U82">
        <f>U40*(AVERAGE('State History data'!$R$57:$R$58))</f>
        <v>2375.4452317357941</v>
      </c>
      <c r="V82">
        <f>V40*(AVERAGE('State History data'!$R$57:$R$58))</f>
        <v>2229.2111800088601</v>
      </c>
      <c r="W82">
        <f>W40*(AVERAGE('State History data'!$R$57:$R$58))</f>
        <v>2099.9504183251579</v>
      </c>
      <c r="X82">
        <f>X40*(AVERAGE('State History data'!$R$57:$R$58))</f>
        <v>1939.3122748967028</v>
      </c>
      <c r="Y82">
        <f>Y40*(AVERAGE('State History data'!$R$57:$R$58))</f>
        <v>1831.3879960490538</v>
      </c>
      <c r="Z82">
        <f>Z40*(AVERAGE('State History data'!$R$57:$R$58))</f>
        <v>1736.6310723757408</v>
      </c>
      <c r="AA82">
        <f>AA40*(AVERAGE('State History data'!$R$57:$R$58))</f>
        <v>1663.3131943464336</v>
      </c>
      <c r="AB82">
        <f>AB40*(AVERAGE('State History data'!$R$57:$R$58))</f>
        <v>1590.6696667801889</v>
      </c>
      <c r="AC82">
        <f>AC40*(AVERAGE('State History data'!$R$57:$R$58))</f>
        <v>1484.5034854006176</v>
      </c>
      <c r="AD82">
        <f>AD40*(AVERAGE('State History data'!$R$57:$R$58))</f>
        <v>965.86216824036637</v>
      </c>
      <c r="AE82">
        <f>AE40*(AVERAGE('State History data'!$R$57:$R$58))</f>
        <v>907.39965826797197</v>
      </c>
      <c r="AF82">
        <f>AF40*(AVERAGE('State History data'!$R$57:$R$58))</f>
        <v>918.2755893723272</v>
      </c>
      <c r="AG82">
        <f>AG40*(AVERAGE('State History data'!$R$57:$R$58))</f>
        <v>868.50271331253384</v>
      </c>
      <c r="AH82">
        <f>AH40*(AVERAGE('State History data'!$R$57:$R$58))</f>
        <v>804.25993441620722</v>
      </c>
      <c r="AI82">
        <f>AI40*(AVERAGE('State History data'!$R$57:$R$58))</f>
        <v>784.50291882422289</v>
      </c>
      <c r="AJ82">
        <f>AJ40*(AVERAGE('State History data'!$R$57:$R$58))</f>
        <v>763.08096698147608</v>
      </c>
      <c r="AK82">
        <f>AK40*(AVERAGE('State History data'!$R$57:$R$58))</f>
        <v>736.30951000854793</v>
      </c>
      <c r="AL82">
        <f>AL40*(AVERAGE('State History data'!$R$57:$R$58))</f>
        <v>743.7504417330025</v>
      </c>
      <c r="AM82">
        <f>AM40*(AVERAGE('State History data'!$R$57:$R$58))</f>
        <v>716.96445502893937</v>
      </c>
      <c r="AN82">
        <f>AN40*(AVERAGE('State History data'!$R$57:$R$58))</f>
        <v>718.73793691825972</v>
      </c>
      <c r="AO82">
        <f>AO40*(AVERAGE('State History data'!$R$57:$R$58))</f>
        <v>713.9362881210667</v>
      </c>
      <c r="AP82">
        <f>AP40*(AVERAGE('State History data'!$R$57:$R$58))</f>
        <v>709.84232269949564</v>
      </c>
      <c r="AQ82">
        <f>AQ40*(AVERAGE('State History data'!$R$57:$R$58))</f>
        <v>705.79621992166926</v>
      </c>
    </row>
    <row r="83" spans="1:43" x14ac:dyDescent="0.45">
      <c r="A83" t="s">
        <v>21</v>
      </c>
      <c r="L83">
        <f>L41*(AVERAGE('State History data'!$R$64:$R$65))</f>
        <v>2522.7351794804185</v>
      </c>
      <c r="M83">
        <f>M41*(AVERAGE('State History data'!$R$64:$R$65))</f>
        <v>2513.5960188354506</v>
      </c>
      <c r="N83">
        <f>N41*(AVERAGE('State History data'!$R$64:$R$65))</f>
        <v>2597.0521978555871</v>
      </c>
      <c r="O83">
        <f>O41*(AVERAGE('State History data'!$R$64:$R$65))</f>
        <v>2684.5031059422704</v>
      </c>
      <c r="P83">
        <f>P41*(AVERAGE('State History data'!$R$64:$R$65))</f>
        <v>2656.4452273077577</v>
      </c>
      <c r="Q83">
        <f>Q41*(AVERAGE('State History data'!$R$64:$R$65))</f>
        <v>2658.2982147151602</v>
      </c>
      <c r="R83">
        <f>R41*(AVERAGE('State History data'!$R$64:$R$65))</f>
        <v>2680.9645377336183</v>
      </c>
      <c r="S83">
        <f>S41*(AVERAGE('State History data'!$R$64:$R$65))</f>
        <v>2650.3796165211261</v>
      </c>
      <c r="T83">
        <f>T41*(AVERAGE('State History data'!$R$64:$R$65))</f>
        <v>2568.4114962220096</v>
      </c>
      <c r="U83">
        <f>U41*(AVERAGE('State History data'!$R$64:$R$65))</f>
        <v>2465.6176398224734</v>
      </c>
      <c r="V83">
        <f>V41*(AVERAGE('State History data'!$R$64:$R$65))</f>
        <v>2455.3172619255733</v>
      </c>
      <c r="W83">
        <f>W41*(AVERAGE('State History data'!$R$64:$R$65))</f>
        <v>2442.9460023085371</v>
      </c>
      <c r="X83">
        <f>X41*(AVERAGE('State History data'!$R$64:$R$65))</f>
        <v>2379.7433653806861</v>
      </c>
      <c r="Y83">
        <f>Y41*(AVERAGE('State History data'!$R$64:$R$65))</f>
        <v>2362.5412294157745</v>
      </c>
      <c r="Z83">
        <f>Z41*(AVERAGE('State History data'!$R$64:$R$65))</f>
        <v>2320.7630950737398</v>
      </c>
      <c r="AA83">
        <f>AA41*(AVERAGE('State History data'!$R$64:$R$65))</f>
        <v>2341.1441850563479</v>
      </c>
      <c r="AB83">
        <f>AB41*(AVERAGE('State History data'!$R$64:$R$65))</f>
        <v>2339.3602860895976</v>
      </c>
      <c r="AC83">
        <f>AC41*(AVERAGE('State History data'!$R$64:$R$65))</f>
        <v>2336.2344770262216</v>
      </c>
      <c r="AD83">
        <f>AD41*(AVERAGE('State History data'!$R$64:$R$65))</f>
        <v>2293.769001274914</v>
      </c>
      <c r="AE83">
        <f>AE41*(AVERAGE('State History data'!$R$64:$R$65))</f>
        <v>2262.611886054211</v>
      </c>
      <c r="AF83">
        <f>AF41*(AVERAGE('State History data'!$R$64:$R$65))</f>
        <v>2277.069085128358</v>
      </c>
      <c r="AG83">
        <f>AG41*(AVERAGE('State History data'!$R$64:$R$65))</f>
        <v>2314.2182939489453</v>
      </c>
      <c r="AH83">
        <f>AH41*(AVERAGE('State History data'!$R$64:$R$65))</f>
        <v>2371.8876553825971</v>
      </c>
      <c r="AI83">
        <f>AI41*(AVERAGE('State History data'!$R$64:$R$65))</f>
        <v>2382.5653624551919</v>
      </c>
      <c r="AJ83">
        <f>AJ41*(AVERAGE('State History data'!$R$64:$R$65))</f>
        <v>2389.4343478013611</v>
      </c>
      <c r="AK83">
        <f>AK41*(AVERAGE('State History data'!$R$64:$R$65))</f>
        <v>2393.3670744212436</v>
      </c>
      <c r="AL83">
        <f>AL41*(AVERAGE('State History data'!$R$64:$R$65))</f>
        <v>2409.1272106255187</v>
      </c>
      <c r="AM83">
        <f>AM41*(AVERAGE('State History data'!$R$64:$R$65))</f>
        <v>2419.7314005112889</v>
      </c>
      <c r="AN83">
        <f>AN41*(AVERAGE('State History data'!$R$64:$R$65))</f>
        <v>2397.2386843436138</v>
      </c>
      <c r="AO83">
        <f>AO41*(AVERAGE('State History data'!$R$64:$R$65))</f>
        <v>2399.6426077774427</v>
      </c>
      <c r="AP83">
        <f>AP41*(AVERAGE('State History data'!$R$64:$R$65))</f>
        <v>2403.8915468755335</v>
      </c>
      <c r="AQ83">
        <f>AQ41*(AVERAGE('State History data'!$R$64:$R$65))</f>
        <v>2410.337144085599</v>
      </c>
    </row>
    <row r="84" spans="1:43" x14ac:dyDescent="0.45">
      <c r="A84" t="s">
        <v>22</v>
      </c>
      <c r="L84">
        <f>L42*(AVERAGE('State History data'!$R$71:$R$72))</f>
        <v>3363.8694147348069</v>
      </c>
      <c r="M84">
        <f>M42*(AVERAGE('State History data'!$R$71:$R$72))</f>
        <v>3361.696591983552</v>
      </c>
      <c r="N84">
        <f>N42*(AVERAGE('State History data'!$R$71:$R$72))</f>
        <v>3514.9717796843197</v>
      </c>
      <c r="O84">
        <f>O42*(AVERAGE('State History data'!$R$71:$R$72))</f>
        <v>3736.9028667566813</v>
      </c>
      <c r="P84">
        <f>P42*(AVERAGE('State History data'!$R$71:$R$72))</f>
        <v>3776.0853763124655</v>
      </c>
      <c r="Q84">
        <f>Q42*(AVERAGE('State History data'!$R$71:$R$72))</f>
        <v>3821.0335037712871</v>
      </c>
      <c r="R84">
        <f>R42*(AVERAGE('State History data'!$R$71:$R$72))</f>
        <v>3866.4726205892293</v>
      </c>
      <c r="S84">
        <f>S42*(AVERAGE('State History data'!$R$71:$R$72))</f>
        <v>3866.2099802495218</v>
      </c>
      <c r="T84">
        <f>T42*(AVERAGE('State History data'!$R$71:$R$72))</f>
        <v>3837.5097038372978</v>
      </c>
      <c r="U84">
        <f>U42*(AVERAGE('State History data'!$R$71:$R$72))</f>
        <v>3878.4550989968202</v>
      </c>
      <c r="V84">
        <f>V42*(AVERAGE('State History data'!$R$71:$R$72))</f>
        <v>3918.4239708754335</v>
      </c>
      <c r="W84">
        <f>W42*(AVERAGE('State History data'!$R$71:$R$72))</f>
        <v>3952.8781749678474</v>
      </c>
      <c r="X84">
        <f>X42*(AVERAGE('State History data'!$R$71:$R$72))</f>
        <v>3938.6301313745266</v>
      </c>
      <c r="Y84">
        <f>Y42*(AVERAGE('State History data'!$R$71:$R$72))</f>
        <v>4028.8661821026117</v>
      </c>
      <c r="Z84">
        <f>Z42*(AVERAGE('State History data'!$R$71:$R$72))</f>
        <v>4121.3280512588217</v>
      </c>
      <c r="AA84">
        <f>AA42*(AVERAGE('State History data'!$R$71:$R$72))</f>
        <v>4182.7773179256874</v>
      </c>
      <c r="AB84">
        <f>AB42*(AVERAGE('State History data'!$R$71:$R$72))</f>
        <v>4285.0768992730473</v>
      </c>
      <c r="AC84">
        <f>AC42*(AVERAGE('State History data'!$R$71:$R$72))</f>
        <v>4256.5605490334574</v>
      </c>
      <c r="AD84">
        <f>AD42*(AVERAGE('State History data'!$R$71:$R$72))</f>
        <v>4212.8804210783264</v>
      </c>
      <c r="AE84">
        <f>AE42*(AVERAGE('State History data'!$R$71:$R$72))</f>
        <v>4228.8040632782549</v>
      </c>
      <c r="AF84">
        <f>AF42*(AVERAGE('State History data'!$R$71:$R$72))</f>
        <v>4219.243019694225</v>
      </c>
      <c r="AG84">
        <f>AG42*(AVERAGE('State History data'!$R$71:$R$72))</f>
        <v>4240.9930689559487</v>
      </c>
      <c r="AH84">
        <f>AH42*(AVERAGE('State History data'!$R$71:$R$72))</f>
        <v>4263.3860804736978</v>
      </c>
      <c r="AI84">
        <f>AI42*(AVERAGE('State History data'!$R$71:$R$72))</f>
        <v>4243.7800180802124</v>
      </c>
      <c r="AJ84">
        <f>AJ42*(AVERAGE('State History data'!$R$71:$R$72))</f>
        <v>4161.3647264298652</v>
      </c>
      <c r="AK84">
        <f>AK42*(AVERAGE('State History data'!$R$71:$R$72))</f>
        <v>4212.887435212021</v>
      </c>
      <c r="AL84">
        <f>AL42*(AVERAGE('State History data'!$R$71:$R$72))</f>
        <v>4267.6678194246588</v>
      </c>
      <c r="AM84">
        <f>AM42*(AVERAGE('State History data'!$R$71:$R$72))</f>
        <v>4310.3862317144512</v>
      </c>
      <c r="AN84">
        <f>AN42*(AVERAGE('State History data'!$R$71:$R$72))</f>
        <v>4347.4948957389925</v>
      </c>
      <c r="AO84">
        <f>AO42*(AVERAGE('State History data'!$R$71:$R$72))</f>
        <v>4394.2737120940492</v>
      </c>
      <c r="AP84">
        <f>AP42*(AVERAGE('State History data'!$R$71:$R$72))</f>
        <v>4439.1368906002599</v>
      </c>
      <c r="AQ84">
        <f>AQ42*(AVERAGE('State History data'!$R$71:$R$72))</f>
        <v>4488.9598409819782</v>
      </c>
    </row>
    <row r="85" spans="1:43" x14ac:dyDescent="0.45">
      <c r="A85" t="s">
        <v>32</v>
      </c>
      <c r="L85">
        <f>SUM(L75:L84)</f>
        <v>31766.220013259088</v>
      </c>
      <c r="M85">
        <f t="shared" ref="M85:AQ85" si="8">SUM(M75:M84)</f>
        <v>31330.48309004803</v>
      </c>
      <c r="N85">
        <f t="shared" si="8"/>
        <v>31216.44995367746</v>
      </c>
      <c r="O85">
        <f t="shared" si="8"/>
        <v>31461.269788349357</v>
      </c>
      <c r="P85">
        <f t="shared" si="8"/>
        <v>31498.155390142292</v>
      </c>
      <c r="Q85">
        <f t="shared" si="8"/>
        <v>31670.434798797669</v>
      </c>
      <c r="R85">
        <f t="shared" si="8"/>
        <v>32158.275898067724</v>
      </c>
      <c r="S85">
        <f t="shared" si="8"/>
        <v>31675.194097590364</v>
      </c>
      <c r="T85">
        <f t="shared" si="8"/>
        <v>31093.453195233062</v>
      </c>
      <c r="U85">
        <f t="shared" si="8"/>
        <v>30583.492784637649</v>
      </c>
      <c r="V85">
        <f t="shared" si="8"/>
        <v>30618.334703569617</v>
      </c>
      <c r="W85">
        <f t="shared" si="8"/>
        <v>29969.735111445239</v>
      </c>
      <c r="X85">
        <f t="shared" si="8"/>
        <v>28723.653923494345</v>
      </c>
      <c r="Y85">
        <f t="shared" si="8"/>
        <v>28139.368029412381</v>
      </c>
      <c r="Z85">
        <f t="shared" si="8"/>
        <v>27803.475937389543</v>
      </c>
      <c r="AA85">
        <f t="shared" si="8"/>
        <v>27607.239134219457</v>
      </c>
      <c r="AB85">
        <f t="shared" si="8"/>
        <v>27409.417478579948</v>
      </c>
      <c r="AC85">
        <f t="shared" si="8"/>
        <v>27154.628107289609</v>
      </c>
      <c r="AD85">
        <f t="shared" si="8"/>
        <v>25801.950115415049</v>
      </c>
      <c r="AE85">
        <f t="shared" si="8"/>
        <v>25542.839617816557</v>
      </c>
      <c r="AF85">
        <f t="shared" si="8"/>
        <v>25271.3837128751</v>
      </c>
      <c r="AG85">
        <f t="shared" si="8"/>
        <v>25289.670480560409</v>
      </c>
      <c r="AH85">
        <f t="shared" si="8"/>
        <v>25199.89564654728</v>
      </c>
      <c r="AI85">
        <f t="shared" si="8"/>
        <v>22003.957383039073</v>
      </c>
      <c r="AJ85">
        <f t="shared" si="8"/>
        <v>21778.136375186776</v>
      </c>
      <c r="AK85">
        <f t="shared" si="8"/>
        <v>21696.845543330197</v>
      </c>
      <c r="AL85">
        <f t="shared" si="8"/>
        <v>21757.722378942221</v>
      </c>
      <c r="AM85">
        <f t="shared" si="8"/>
        <v>21676.279098797728</v>
      </c>
      <c r="AN85">
        <f t="shared" si="8"/>
        <v>21578.806352602798</v>
      </c>
      <c r="AO85">
        <f t="shared" si="8"/>
        <v>21493.659004699599</v>
      </c>
      <c r="AP85">
        <f t="shared" si="8"/>
        <v>21343.675317138801</v>
      </c>
      <c r="AQ85">
        <f t="shared" si="8"/>
        <v>21252.035334820768</v>
      </c>
    </row>
    <row r="87" spans="1:43" x14ac:dyDescent="0.45">
      <c r="A87" s="64" t="s">
        <v>33</v>
      </c>
    </row>
    <row r="88" spans="1:43" x14ac:dyDescent="0.45">
      <c r="A88" t="s">
        <v>13</v>
      </c>
      <c r="L88" s="33">
        <f>L75-L60</f>
        <v>2214.1361230416301</v>
      </c>
      <c r="M88" s="33">
        <f>M75-M60</f>
        <v>2253.2618487644754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x14ac:dyDescent="0.45">
      <c r="A89" t="s">
        <v>14</v>
      </c>
      <c r="L89" s="33">
        <f t="shared" ref="L89:M89" si="9">L76-L61</f>
        <v>2064.4893167515202</v>
      </c>
      <c r="M89" s="33">
        <f t="shared" si="9"/>
        <v>1974.7695364335823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x14ac:dyDescent="0.45">
      <c r="A90" t="s">
        <v>15</v>
      </c>
      <c r="L90" s="33">
        <f t="shared" ref="L90:M90" si="10">L77-L62</f>
        <v>262.77104060097622</v>
      </c>
      <c r="M90" s="33">
        <f t="shared" si="10"/>
        <v>290.23352289275726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x14ac:dyDescent="0.45">
      <c r="A91" t="s">
        <v>16</v>
      </c>
      <c r="L91" s="33">
        <f t="shared" ref="L91:M91" si="11">L78-L63</f>
        <v>468.29766540194203</v>
      </c>
      <c r="M91" s="33">
        <f t="shared" si="11"/>
        <v>479.10686812022755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x14ac:dyDescent="0.45">
      <c r="A92" t="s">
        <v>17</v>
      </c>
      <c r="L92" s="33">
        <f t="shared" ref="L92:M92" si="12">L79-L64</f>
        <v>1867.7007930570708</v>
      </c>
      <c r="M92" s="33">
        <f t="shared" si="12"/>
        <v>1329.6077801378015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x14ac:dyDescent="0.45">
      <c r="A93" t="s">
        <v>18</v>
      </c>
      <c r="L93" s="33">
        <f t="shared" ref="L93:M93" si="13">L80-L65</f>
        <v>2308.5717307991831</v>
      </c>
      <c r="M93" s="33">
        <f t="shared" si="13"/>
        <v>2384.525758856199</v>
      </c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43" x14ac:dyDescent="0.45">
      <c r="A94" t="s">
        <v>19</v>
      </c>
      <c r="L94" s="33">
        <f t="shared" ref="L94:M94" si="14">L81-L66</f>
        <v>329.71696397673031</v>
      </c>
      <c r="M94" s="33">
        <f t="shared" si="14"/>
        <v>311.7961009571186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1:43" x14ac:dyDescent="0.45">
      <c r="A95" t="s">
        <v>20</v>
      </c>
      <c r="L95" s="33">
        <f t="shared" ref="L95:M95" si="15">L82-L67</f>
        <v>579.17992862230449</v>
      </c>
      <c r="M95" s="33">
        <f t="shared" si="15"/>
        <v>489.28968770650908</v>
      </c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x14ac:dyDescent="0.45">
      <c r="A96" t="s">
        <v>21</v>
      </c>
      <c r="L96" s="33">
        <f t="shared" ref="L96:M96" si="16">L83-L68</f>
        <v>1014.0144525549754</v>
      </c>
      <c r="M96" s="33">
        <f t="shared" si="16"/>
        <v>989.78808464076383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4.65" thickBot="1" x14ac:dyDescent="0.5">
      <c r="A97" t="s">
        <v>22</v>
      </c>
      <c r="L97" s="33">
        <f t="shared" ref="L97:M97" si="17">L84-L69</f>
        <v>2225.9397129323843</v>
      </c>
      <c r="M97" s="33">
        <f t="shared" si="17"/>
        <v>2212.3875931631073</v>
      </c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1:43" ht="14.65" thickBot="1" x14ac:dyDescent="0.5">
      <c r="A98" s="65" t="s">
        <v>44</v>
      </c>
      <c r="B98" s="66"/>
      <c r="C98" s="66"/>
      <c r="D98" s="66"/>
      <c r="E98" s="66"/>
      <c r="F98" s="66"/>
      <c r="G98" s="66"/>
      <c r="H98" s="66"/>
      <c r="I98" s="66"/>
      <c r="J98" s="66"/>
      <c r="K98" s="67"/>
      <c r="L98" s="62">
        <f>SUM(L88:L97)</f>
        <v>13334.817727738717</v>
      </c>
      <c r="M98" s="68">
        <f>SUM(M88:M97)</f>
        <v>12714.766781672541</v>
      </c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100" spans="1:43" x14ac:dyDescent="0.45">
      <c r="A100" t="s">
        <v>40</v>
      </c>
      <c r="L100" s="2">
        <f>L98/L85</f>
        <v>0.41977980767534884</v>
      </c>
      <c r="M100" s="2">
        <f>M98/M85</f>
        <v>0.40582734537251108</v>
      </c>
    </row>
    <row r="102" spans="1:43" ht="14.65" thickBot="1" x14ac:dyDescent="0.5">
      <c r="L102" s="34"/>
    </row>
    <row r="103" spans="1:43" ht="42" customHeight="1" x14ac:dyDescent="0.45">
      <c r="A103" t="s">
        <v>41</v>
      </c>
      <c r="B103" s="63">
        <v>300000</v>
      </c>
      <c r="K103" s="69" t="s">
        <v>43</v>
      </c>
      <c r="L103" s="71">
        <f>L98*B103</f>
        <v>4000445318.3216152</v>
      </c>
      <c r="M103" s="72">
        <f>M98*B103</f>
        <v>3814430034.5017624</v>
      </c>
    </row>
    <row r="104" spans="1:43" ht="43.15" thickBot="1" x14ac:dyDescent="0.5">
      <c r="A104" t="s">
        <v>41</v>
      </c>
      <c r="B104" s="63">
        <v>200000</v>
      </c>
      <c r="K104" s="70" t="s">
        <v>43</v>
      </c>
      <c r="L104" s="73">
        <f>L98*B104</f>
        <v>2666963545.5477433</v>
      </c>
      <c r="M104" s="74">
        <f>M98*B104</f>
        <v>2542953356.3345079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History data</vt:lpstr>
      <vt:lpstr>Projections under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Brown</dc:creator>
  <cp:lastModifiedBy>Chris Brown</cp:lastModifiedBy>
  <dcterms:created xsi:type="dcterms:W3CDTF">2017-11-29T05:44:31Z</dcterms:created>
  <dcterms:modified xsi:type="dcterms:W3CDTF">2017-12-01T21:52:00Z</dcterms:modified>
</cp:coreProperties>
</file>